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worksheets/sheet6.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705" yWindow="45" windowWidth="9510" windowHeight="11655" tabRatio="982" activeTab="2"/>
  </bookViews>
  <sheets>
    <sheet name="Cover Sheet" sheetId="1" r:id="rId1"/>
    <sheet name="PR_Programmatic Progress_1A" sheetId="2" r:id="rId2"/>
    <sheet name="PR_Programmatic Progress_1B" sheetId="3" r:id="rId3"/>
    <sheet name="PR_Grant Management_2" sheetId="4" r:id="rId4"/>
    <sheet name="PR_Total PR Cash Outflow_3A" sheetId="5" r:id="rId5"/>
    <sheet name="Chart1" sheetId="6" r:id="rId6"/>
    <sheet name="EFR HIV AIDS Financial Data_3B" sheetId="7" r:id="rId7"/>
    <sheet name="PR_Procurement Info_4" sheetId="8" r:id="rId8"/>
    <sheet name="PR_Cash Reconciliation_5A" sheetId="9" r:id="rId9"/>
    <sheet name="PR_Disbursement Request_5B" sheetId="10" r:id="rId10"/>
    <sheet name="PR_Overall Performance_6" sheetId="11" r:id="rId11"/>
    <sheet name="PR_Cash Request_7A&amp;B" sheetId="12" r:id="rId12"/>
    <sheet name="PR_Bank Details_7C" sheetId="13" r:id="rId13"/>
    <sheet name="PR_Annex_SR-Financials" sheetId="14" r:id="rId14"/>
    <sheet name="Checklist" sheetId="15" r:id="rId15"/>
    <sheet name="LFA_Programmatic Progress_1A" sheetId="16" r:id="rId16"/>
    <sheet name="LFA_Programmatic Progress_1B" sheetId="17" r:id="rId17"/>
    <sheet name="LFA_Grant Management_2" sheetId="18" r:id="rId18"/>
    <sheet name="LFA_Total PR Cash Outflow_3A" sheetId="19" r:id="rId19"/>
    <sheet name="LFA_EFR Review_3B" sheetId="20" r:id="rId20"/>
    <sheet name="LFA_Procurement Info_4" sheetId="21" r:id="rId21"/>
    <sheet name="LFA_Findings&amp;Recommendations" sheetId="22" r:id="rId22"/>
    <sheet name="LFA_Cash Reconciliation_5A" sheetId="23" r:id="rId23"/>
    <sheet name="LFA_Disbursement Recommend_5B" sheetId="24" r:id="rId24"/>
    <sheet name="Sheet1" sheetId="25" state="hidden" r:id="rId25"/>
    <sheet name="LFA_Overall Performance_6" sheetId="26" r:id="rId26"/>
    <sheet name="LFA_DisbursementRecommendation7" sheetId="27" r:id="rId27"/>
    <sheet name="LFA_Bank Details_7C" sheetId="28" r:id="rId28"/>
    <sheet name="LFA_Annex-SR Financials" sheetId="29" r:id="rId29"/>
    <sheet name="Annex for additional info" sheetId="30" r:id="rId30"/>
    <sheet name="Memo HIV" sheetId="31" state="hidden" r:id="rId31"/>
    <sheet name="Memo TB" sheetId="32" state="hidden" r:id="rId32"/>
    <sheet name="Memo Malaria" sheetId="33" state="hidden" r:id="rId33"/>
    <sheet name="Definitions-lists-EFR" sheetId="34" state="hidden" r:id="rId34"/>
    <sheet name="Sheet2" sheetId="35" state="hidden" r:id="rId35"/>
  </sheets>
  <externalReferences>
    <externalReference r:id="rId38"/>
    <externalReference r:id="rId39"/>
    <externalReference r:id="rId40"/>
    <externalReference r:id="rId41"/>
    <externalReference r:id="rId42"/>
  </externalReferences>
  <definedNames>
    <definedName name="E">'Memo HIV'!$F$3</definedName>
    <definedName name="ES">'Memo HIV'!$F$4</definedName>
    <definedName name="HIVII">'Memo HIV'!$B$2:$B$8</definedName>
    <definedName name="HIVOI">'Memo HIV'!$D$2:$D$15</definedName>
    <definedName name="HIVSDA">'Memo HIV'!$A$2:$A$26</definedName>
    <definedName name="HIVSource">'Memo HIV'!$E$2:$E$22</definedName>
    <definedName name="IndicatorTypesList">'[1]SDAs_impact_datasources'!$D$2:$D$3</definedName>
    <definedName name="LFA_SDA" localSheetId="19">#REF!</definedName>
    <definedName name="LFA_SDA" localSheetId="12">'[2]LFA_Programmatic Progress_1B'!#REF!</definedName>
    <definedName name="LFA_SDA" localSheetId="4">#REF!</definedName>
    <definedName name="LFA_SDA">'LFA_Programmatic Progress_1B'!#REF!</definedName>
    <definedName name="LFASig" localSheetId="19">#REF!</definedName>
    <definedName name="LFASig" localSheetId="12">'[2]LFA_Signature (image)'!$B$2</definedName>
    <definedName name="LFASig" localSheetId="4">#REF!</definedName>
    <definedName name="LFASig">#REF!</definedName>
    <definedName name="list">#REF!</definedName>
    <definedName name="List_IE">'Definitions-lists-EFR'!$A$58:$A$65</definedName>
    <definedName name="list1">#REF!</definedName>
    <definedName name="list2">#REF!</definedName>
    <definedName name="listH" localSheetId="29">#REF!</definedName>
    <definedName name="listH">#REF!</definedName>
    <definedName name="ListHIV">'Definitions-lists-EFR'!$A$1:$A$7</definedName>
    <definedName name="listie">#REF!</definedName>
    <definedName name="listmac">#REF!</definedName>
    <definedName name="ListMal">'Definitions-lists-EFR'!$A$21:$A$25</definedName>
    <definedName name="listnew">#REF!</definedName>
    <definedName name="listS">#REF!</definedName>
    <definedName name="listsda">#REF!</definedName>
    <definedName name="listsdah">#REF!</definedName>
    <definedName name="listsdahiv">#REF!</definedName>
    <definedName name="listsdahiv1">#REF!</definedName>
    <definedName name="listsdam">'[3]Definitions'!$C$28:$C$50</definedName>
    <definedName name="listsdat">#REF!</definedName>
    <definedName name="listsdat1">'[4]Definitions'!$C$39:$C$54</definedName>
    <definedName name="listserv">#REF!</definedName>
    <definedName name="ListTB">'Definitions-lists-EFR'!$A$39:$A$44</definedName>
    <definedName name="MalariaII">'Memo Malaria'!$B$2:$B$10</definedName>
    <definedName name="MalariaOI">'Memo Malaria'!$D$2:$D$10</definedName>
    <definedName name="MalariaSDA">'Memo Malaria'!$A$2:$A$24</definedName>
    <definedName name="MalariaSource">'Memo Malaria'!$E$2:$E$25</definedName>
    <definedName name="Please_Select">'Memo Malaria'!$A$3:$A$14</definedName>
    <definedName name="PR_SDA" localSheetId="19">#REF!</definedName>
    <definedName name="PR_SDA" localSheetId="12">'[2]LFA_Programmatic Progress_1A'!#REF!</definedName>
    <definedName name="PR_SDA" localSheetId="2">'PR_Programmatic Progress_1B'!$C$12:$C$38</definedName>
    <definedName name="PR_SDA" localSheetId="4">#REF!</definedName>
    <definedName name="PR_SDA">'LFA_Programmatic Progress_1A'!#REF!</definedName>
    <definedName name="_xlnm.Print_Area" localSheetId="29">'Annex for additional info'!$A$1:$D$25</definedName>
    <definedName name="_xlnm.Print_Area" localSheetId="14">'Checklist'!$A$1:$E$33</definedName>
    <definedName name="_xlnm.Print_Area" localSheetId="0">'Cover Sheet'!$A$1:$D$19</definedName>
    <definedName name="_xlnm.Print_Area" localSheetId="6">'EFR HIV AIDS Financial Data_3B'!$A$1:$M$96</definedName>
    <definedName name="_xlnm.Print_Area" localSheetId="28">'LFA_Annex-SR Financials'!$A$1:$R$40</definedName>
    <definedName name="_xlnm.Print_Area" localSheetId="27">'LFA_Bank Details_7C'!$A$1:$F$81</definedName>
    <definedName name="_xlnm.Print_Area" localSheetId="22">'LFA_Cash Reconciliation_5A'!$A$1:$K$25</definedName>
    <definedName name="_xlnm.Print_Area" localSheetId="23">'LFA_Disbursement Recommend_5B'!$A$1:$S$56</definedName>
    <definedName name="_xlnm.Print_Area" localSheetId="26">'LFA_DisbursementRecommendation7'!$A$1:$P$65</definedName>
    <definedName name="_xlnm.Print_Area" localSheetId="19">'LFA_EFR Review_3B'!$A$1:$K$52</definedName>
    <definedName name="_xlnm.Print_Area" localSheetId="21">'LFA_Findings&amp;Recommendations'!$A$1:$K$41</definedName>
    <definedName name="_xlnm.Print_Area" localSheetId="17">'LFA_Grant Management_2'!$A$1:$L$59</definedName>
    <definedName name="_xlnm.Print_Area" localSheetId="25">'LFA_Overall Performance_6'!$A$1:$K$26</definedName>
    <definedName name="_xlnm.Print_Area" localSheetId="20">'LFA_Procurement Info_4'!$A$1:$K$33</definedName>
    <definedName name="_xlnm.Print_Area" localSheetId="15">'LFA_Programmatic Progress_1A'!$A$1:$S$37</definedName>
    <definedName name="_xlnm.Print_Area" localSheetId="16">'LFA_Programmatic Progress_1B'!$A$1:$U$47</definedName>
    <definedName name="_xlnm.Print_Area" localSheetId="18">'LFA_Total PR Cash Outflow_3A'!$A$1:$K$26</definedName>
    <definedName name="_xlnm.Print_Area" localSheetId="30">'Memo HIV'!$A$1:$J$32</definedName>
    <definedName name="_xlnm.Print_Area" localSheetId="32">'Memo Malaria'!$A$1:$F$25</definedName>
    <definedName name="_xlnm.Print_Area" localSheetId="31">'Memo TB'!$A$1:$F$17</definedName>
    <definedName name="_xlnm.Print_Area" localSheetId="13">'PR_Annex_SR-Financials'!$A$1:$Q$40</definedName>
    <definedName name="_xlnm.Print_Area" localSheetId="12">'PR_Bank Details_7C'!$A$1:$G$82</definedName>
    <definedName name="_xlnm.Print_Area" localSheetId="8">'PR_Cash Reconciliation_5A'!$A$1:$M$33</definedName>
    <definedName name="_xlnm.Print_Area" localSheetId="11">'PR_Cash Request_7A&amp;B'!$A$1:$M$40</definedName>
    <definedName name="_xlnm.Print_Area" localSheetId="9">'PR_Disbursement Request_5B'!$A$1:$T$46</definedName>
    <definedName name="_xlnm.Print_Area" localSheetId="3">'PR_Grant Management_2'!$A$1:$L$55</definedName>
    <definedName name="_xlnm.Print_Area" localSheetId="10">'PR_Overall Performance_6'!$A$1:$P$31</definedName>
    <definedName name="_xlnm.Print_Area" localSheetId="7">'PR_Procurement Info_4'!$A$1:$L$16</definedName>
    <definedName name="_xlnm.Print_Area" localSheetId="1">'PR_Programmatic Progress_1A'!$A$1:$P$37</definedName>
    <definedName name="_xlnm.Print_Area" localSheetId="2">'PR_Programmatic Progress_1B'!$A$1:$P$43</definedName>
    <definedName name="_xlnm.Print_Area" localSheetId="4">'PR_Total PR Cash Outflow_3A'!$A$1:$K$19</definedName>
    <definedName name="_xlnm.Print_Titles" localSheetId="28">'LFA_Annex-SR Financials'!$14:$14</definedName>
    <definedName name="_xlnm.Print_Titles" localSheetId="22">'LFA_Cash Reconciliation_5A'!$8:$13</definedName>
    <definedName name="_xlnm.Print_Titles" localSheetId="23">'LFA_Disbursement Recommend_5B'!$9:$9</definedName>
    <definedName name="_xlnm.Print_Titles" localSheetId="26">'LFA_DisbursementRecommendation7'!$16:$16</definedName>
    <definedName name="_xlnm.Print_Titles" localSheetId="21">'LFA_Findings&amp;Recommendations'!$9:$13</definedName>
    <definedName name="_xlnm.Print_Titles" localSheetId="17">'LFA_Grant Management_2'!$8:$8</definedName>
    <definedName name="_xlnm.Print_Titles" localSheetId="25">'LFA_Overall Performance_6'!$8:$8</definedName>
    <definedName name="_xlnm.Print_Titles" localSheetId="20">'LFA_Procurement Info_4'!$8:$8</definedName>
    <definedName name="_xlnm.Print_Titles" localSheetId="15">'LFA_Programmatic Progress_1A'!$22:$26</definedName>
    <definedName name="_xlnm.Print_Titles" localSheetId="13">'PR_Annex_SR-Financials'!$14:$14</definedName>
    <definedName name="_xlnm.Print_Titles" localSheetId="3">'PR_Grant Management_2'!$8:$8</definedName>
    <definedName name="_xlnm.Print_Titles" localSheetId="1">'PR_Programmatic Progress_1A'!$22:$26</definedName>
    <definedName name="_xlnm.Print_Titles" localSheetId="4">'PR_Total PR Cash Outflow_3A'!$9:$10</definedName>
    <definedName name="PS">'Memo HIV'!$F$5</definedName>
    <definedName name="SD" localSheetId="29">#REF!</definedName>
    <definedName name="SD">#REF!</definedName>
    <definedName name="SDA" localSheetId="29">#REF!</definedName>
    <definedName name="SDA">#REF!</definedName>
    <definedName name="SDAList">'Memo Malaria'!$A$3:$A$21</definedName>
    <definedName name="Select">'Memo HIV'!$J$2:$J$3</definedName>
    <definedName name="Sources" localSheetId="12">#REF!</definedName>
    <definedName name="Sources">#REF!</definedName>
    <definedName name="TBII">'Memo TB'!$B$2:$B$5</definedName>
    <definedName name="TBOI">'Memo TB'!$D$2:$D$5</definedName>
    <definedName name="TBSDA">'Memo TB'!$A$2:$A$17</definedName>
    <definedName name="TBSource">'Memo TB'!$E$2:$E$27</definedName>
    <definedName name="TEST" localSheetId="19">#REF!</definedName>
    <definedName name="TEST" localSheetId="12">'[2]LFA_Programmatic Progress_1A'!#REF!</definedName>
    <definedName name="TEST" localSheetId="2">'PR_Programmatic Progress_1B'!$C$12:$C$38</definedName>
    <definedName name="TEST" localSheetId="4">#REF!</definedName>
    <definedName name="TEST">'LFA_Programmatic Progress_1A'!#REF!</definedName>
    <definedName name="Timeframe" localSheetId="12">#REF!</definedName>
    <definedName name="Timeframe">#REF!</definedName>
    <definedName name="Z_E26F941C_F347_432D_B4B3_73B25F002075_.wvu.Cols" localSheetId="26" hidden="1">'LFA_DisbursementRecommendation7'!#REF!</definedName>
    <definedName name="Z_E26F941C_F347_432D_B4B3_73B25F002075_.wvu.Cols" localSheetId="17" hidden="1">'LFA_Grant Management_2'!$G:$H,'LFA_Grant Management_2'!#REF!</definedName>
    <definedName name="Z_E26F941C_F347_432D_B4B3_73B25F002075_.wvu.Cols" localSheetId="15" hidden="1">'LFA_Programmatic Progress_1A'!#REF!</definedName>
    <definedName name="Z_E26F941C_F347_432D_B4B3_73B25F002075_.wvu.Cols" localSheetId="16" hidden="1">'LFA_Programmatic Progress_1B'!#REF!</definedName>
    <definedName name="Z_E26F941C_F347_432D_B4B3_73B25F002075_.wvu.Cols" localSheetId="18" hidden="1">'LFA_Total PR Cash Outflow_3A'!#REF!</definedName>
    <definedName name="Z_E26F941C_F347_432D_B4B3_73B25F002075_.wvu.Cols" localSheetId="30" hidden="1">'Memo HIV'!$C:$C,'Memo HIV'!$F:$F</definedName>
    <definedName name="Z_E26F941C_F347_432D_B4B3_73B25F002075_.wvu.Cols" localSheetId="32" hidden="1">'Memo Malaria'!$C:$C</definedName>
    <definedName name="Z_E26F941C_F347_432D_B4B3_73B25F002075_.wvu.Cols" localSheetId="31" hidden="1">'Memo TB'!$C:$C</definedName>
    <definedName name="Z_E26F941C_F347_432D_B4B3_73B25F002075_.wvu.PrintArea" localSheetId="0" hidden="1">'Cover Sheet'!$A$1:$A$17</definedName>
    <definedName name="Z_E26F941C_F347_432D_B4B3_73B25F002075_.wvu.PrintArea" localSheetId="26" hidden="1">'LFA_DisbursementRecommendation7'!$A$1:$J$61</definedName>
    <definedName name="Z_E26F941C_F347_432D_B4B3_73B25F002075_.wvu.PrintArea" localSheetId="17" hidden="1">'LFA_Grant Management_2'!$A$1:$L$50</definedName>
    <definedName name="Z_E26F941C_F347_432D_B4B3_73B25F002075_.wvu.PrintArea" localSheetId="25" hidden="1">'LFA_Overall Performance_6'!$A$1:$K$22</definedName>
    <definedName name="Z_E26F941C_F347_432D_B4B3_73B25F002075_.wvu.PrintArea" localSheetId="15" hidden="1">'LFA_Programmatic Progress_1A'!$A$1:$R$36</definedName>
    <definedName name="Z_E26F941C_F347_432D_B4B3_73B25F002075_.wvu.PrintArea" localSheetId="16" hidden="1">'LFA_Programmatic Progress_1B'!$A$1:$O$37</definedName>
    <definedName name="Z_E26F941C_F347_432D_B4B3_73B25F002075_.wvu.PrintArea" localSheetId="18" hidden="1">'LFA_Total PR Cash Outflow_3A'!$A$1:$L$23</definedName>
    <definedName name="Z_E26F941C_F347_432D_B4B3_73B25F002075_.wvu.PrintArea" localSheetId="30" hidden="1">'Memo HIV'!$A$1:$J$32</definedName>
    <definedName name="Z_E26F941C_F347_432D_B4B3_73B25F002075_.wvu.PrintArea" localSheetId="32" hidden="1">'Memo Malaria'!$A$1:$F$25</definedName>
    <definedName name="Z_E26F941C_F347_432D_B4B3_73B25F002075_.wvu.PrintArea" localSheetId="31" hidden="1">'Memo TB'!$A$1:$F$17</definedName>
    <definedName name="Z_E26F941C_F347_432D_B4B3_73B25F002075_.wvu.PrintArea" localSheetId="11" hidden="1">'PR_Cash Request_7A&amp;B'!$A$1:$M$36</definedName>
    <definedName name="Z_E26F941C_F347_432D_B4B3_73B25F002075_.wvu.PrintArea" localSheetId="1" hidden="1">'PR_Programmatic Progress_1A'!$A$1:$P$37</definedName>
    <definedName name="Z_E26F941C_F347_432D_B4B3_73B25F002075_.wvu.PrintArea" localSheetId="2" hidden="1">'PR_Programmatic Progress_1B'!$A$1:$Q$37</definedName>
    <definedName name="Z_E26F941C_F347_432D_B4B3_73B25F002075_.wvu.PrintArea" localSheetId="4" hidden="1">'PR_Total PR Cash Outflow_3A'!$A$1:$J$20</definedName>
    <definedName name="Z_E26F941C_F347_432D_B4B3_73B25F002075_.wvu.Rows" localSheetId="32" hidden="1">'Memo Malaria'!$2:$2</definedName>
    <definedName name="Z_E26F941C_F347_432D_B4B3_73B25F002075_.wvu.Rows" localSheetId="31" hidden="1">'Memo TB'!$2:$2</definedName>
    <definedName name="Z_E26F941C_F347_432D_B4B3_73B25F002075_.wvu.Rows" localSheetId="1" hidden="1">'PR_Programmatic Progress_1A'!$2:$3</definedName>
  </definedNames>
  <calcPr fullCalcOnLoad="1"/>
</workbook>
</file>

<file path=xl/comments7.xml><?xml version="1.0" encoding="utf-8"?>
<comments xmlns="http://schemas.openxmlformats.org/spreadsheetml/2006/main">
  <authors>
    <author>ppower</author>
    <author>Noemi Cambray</author>
  </authors>
  <commentList>
    <comment ref="G8" authorId="0">
      <text>
        <r>
          <rPr>
            <b/>
            <sz val="8"/>
            <rFont val="Tahoma"/>
            <family val="2"/>
          </rPr>
          <t>Start date for current period cannot be earlier than cumulative period</t>
        </r>
        <r>
          <rPr>
            <sz val="8"/>
            <rFont val="Tahoma"/>
            <family val="2"/>
          </rPr>
          <t xml:space="preserve">
</t>
        </r>
      </text>
    </comment>
    <comment ref="K8" authorId="0">
      <text>
        <r>
          <rPr>
            <b/>
            <sz val="8"/>
            <rFont val="Tahoma"/>
            <family val="2"/>
          </rPr>
          <t>Start date for current period cannot be earlier than cumulative period</t>
        </r>
        <r>
          <rPr>
            <sz val="8"/>
            <rFont val="Tahoma"/>
            <family val="2"/>
          </rPr>
          <t xml:space="preserve">
</t>
        </r>
      </text>
    </comment>
    <comment ref="I15" authorId="0">
      <text>
        <r>
          <rPr>
            <b/>
            <sz val="8"/>
            <rFont val="Tahoma"/>
            <family val="2"/>
          </rPr>
          <t>The Cumulative Period should be from the beginning of the grant up to the end of the current reporting period.</t>
        </r>
        <r>
          <rPr>
            <sz val="8"/>
            <rFont val="Tahoma"/>
            <family val="2"/>
          </rPr>
          <t xml:space="preserve">
</t>
        </r>
      </text>
    </comment>
    <comment ref="H16" authorId="0">
      <text>
        <r>
          <rPr>
            <b/>
            <sz val="8"/>
            <rFont val="Tahoma"/>
            <family val="2"/>
          </rPr>
          <t>Please be as specific as possible when describing the Reason for the Variances. Refer to the Guidance Document for additional information.</t>
        </r>
        <r>
          <rPr>
            <sz val="8"/>
            <rFont val="Tahoma"/>
            <family val="2"/>
          </rPr>
          <t xml:space="preserve">
</t>
        </r>
      </text>
    </comment>
    <comment ref="L16" authorId="0">
      <text>
        <r>
          <rPr>
            <b/>
            <sz val="8"/>
            <rFont val="Tahoma"/>
            <family val="2"/>
          </rPr>
          <t>Please be as specific as possible when describing the Reason for the Variances. Refer to the Guidance Document for additional information.</t>
        </r>
        <r>
          <rPr>
            <sz val="8"/>
            <rFont val="Tahoma"/>
            <family val="2"/>
          </rPr>
          <t xml:space="preserve">
</t>
        </r>
      </text>
    </comment>
    <comment ref="B29" authorId="0">
      <text>
        <r>
          <rPr>
            <b/>
            <sz val="8"/>
            <rFont val="Tahoma"/>
            <family val="2"/>
          </rPr>
          <t>This category should only be used as a last resort if there is a type of cost that absolutely cannot be allocated to another cost category</t>
        </r>
        <r>
          <rPr>
            <sz val="8"/>
            <rFont val="Tahoma"/>
            <family val="2"/>
          </rPr>
          <t xml:space="preserve">
</t>
        </r>
      </text>
    </comment>
    <comment ref="E30" authorId="0">
      <text>
        <r>
          <rPr>
            <b/>
            <sz val="8"/>
            <rFont val="Tahoma"/>
            <family val="2"/>
          </rPr>
          <t>Please ensure that the figure here agrees with the figure in the corresponding cells in Tables B and C. If they do not the background color will be RED</t>
        </r>
        <r>
          <rPr>
            <sz val="8"/>
            <rFont val="Tahoma"/>
            <family val="2"/>
          </rPr>
          <t xml:space="preserve">
</t>
        </r>
      </text>
    </comment>
    <comment ref="F30" authorId="0">
      <text>
        <r>
          <rPr>
            <b/>
            <sz val="8"/>
            <rFont val="Tahoma"/>
            <family val="2"/>
          </rPr>
          <t>Please ensure that the figure here agrees with the figure in the corresponding cells in Tables B and C. If they do not the background color will be RED</t>
        </r>
        <r>
          <rPr>
            <sz val="8"/>
            <rFont val="Tahoma"/>
            <family val="2"/>
          </rPr>
          <t xml:space="preserve">
</t>
        </r>
      </text>
    </comment>
    <comment ref="G30" authorId="0">
      <text>
        <r>
          <rPr>
            <b/>
            <sz val="8"/>
            <rFont val="Tahoma"/>
            <family val="2"/>
          </rPr>
          <t>Please ensure that the figure here agrees with the figure in the corresponding cells in Tables B and C. If they do not the background color will be RED</t>
        </r>
        <r>
          <rPr>
            <sz val="8"/>
            <rFont val="Tahoma"/>
            <family val="2"/>
          </rPr>
          <t xml:space="preserve">
</t>
        </r>
      </text>
    </comment>
    <comment ref="I30" authorId="0">
      <text>
        <r>
          <rPr>
            <b/>
            <sz val="8"/>
            <rFont val="Tahoma"/>
            <family val="2"/>
          </rPr>
          <t xml:space="preserve">Please ensure that:
-the figure here agrees with the figure in the corresponding cells in Tables B and C (in this tab). If they do not the background color will be RED; and
-the figure also agrees with the cumulative budget figure in the corresponding cell (H11) in section "PR_Total PR Cash Outflow_3A). If they do not the background color will be ORANGE. </t>
        </r>
        <r>
          <rPr>
            <sz val="8"/>
            <rFont val="Tahoma"/>
            <family val="2"/>
          </rPr>
          <t xml:space="preserve">
</t>
        </r>
      </text>
    </comment>
    <comment ref="J30" authorId="0">
      <text>
        <r>
          <rPr>
            <b/>
            <sz val="8"/>
            <rFont val="Tahoma"/>
            <family val="2"/>
          </rPr>
          <t>Please ensure that the figure here agrees with the figure in the corresponding cells in Tables B and C. If they do not the background color will be RED</t>
        </r>
        <r>
          <rPr>
            <sz val="8"/>
            <rFont val="Tahoma"/>
            <family val="2"/>
          </rPr>
          <t xml:space="preserve">
</t>
        </r>
      </text>
    </comment>
    <comment ref="K30" authorId="0">
      <text>
        <r>
          <rPr>
            <b/>
            <sz val="8"/>
            <rFont val="Tahoma"/>
            <family val="2"/>
          </rPr>
          <t>Please ensure that the figure here agrees with the figure in the corresponding cells in Tables B and C. If they do not the background color will be RED</t>
        </r>
        <r>
          <rPr>
            <sz val="8"/>
            <rFont val="Tahoma"/>
            <family val="2"/>
          </rPr>
          <t xml:space="preserve">
</t>
        </r>
      </text>
    </comment>
    <comment ref="I33" authorId="0">
      <text>
        <r>
          <rPr>
            <b/>
            <sz val="8"/>
            <rFont val="Tahoma"/>
            <family val="2"/>
          </rPr>
          <t xml:space="preserve">The Cumulative Period should be from the beginning of the grant up to the end of the current reporting period.
</t>
        </r>
        <r>
          <rPr>
            <sz val="8"/>
            <rFont val="Tahoma"/>
            <family val="2"/>
          </rPr>
          <t xml:space="preserve">
</t>
        </r>
      </text>
    </comment>
    <comment ref="A34" authorId="0">
      <text>
        <r>
          <rPr>
            <b/>
            <sz val="8"/>
            <rFont val="Tahoma"/>
            <family val="2"/>
          </rPr>
          <t>Insert Number</t>
        </r>
        <r>
          <rPr>
            <sz val="8"/>
            <rFont val="Tahoma"/>
            <family val="2"/>
          </rPr>
          <t xml:space="preserve">
</t>
        </r>
      </text>
    </comment>
    <comment ref="C34" authorId="0">
      <text>
        <r>
          <rPr>
            <sz val="8"/>
            <rFont val="Tahoma"/>
            <family val="2"/>
          </rPr>
          <t>Please remember to include the full name of the objective. If an objective has more than 1 SDA, repeat the objective name on each row for the relevant SDA</t>
        </r>
      </text>
    </comment>
    <comment ref="H34" authorId="0">
      <text>
        <r>
          <rPr>
            <b/>
            <sz val="8"/>
            <rFont val="Tahoma"/>
            <family val="2"/>
          </rPr>
          <t xml:space="preserve">Please be as specific as possible when describing the Reason for the Variances. Refer to the Guidance Document for additional information.
</t>
        </r>
        <r>
          <rPr>
            <sz val="8"/>
            <rFont val="Tahoma"/>
            <family val="2"/>
          </rPr>
          <t xml:space="preserve">
</t>
        </r>
      </text>
    </comment>
    <comment ref="L34" authorId="0">
      <text>
        <r>
          <rPr>
            <b/>
            <sz val="8"/>
            <rFont val="Tahoma"/>
            <family val="2"/>
          </rPr>
          <t xml:space="preserve">Please be as specific as possible when describing the Reason for the Variances. Refer to the Guidance Document for additional information.
</t>
        </r>
        <r>
          <rPr>
            <sz val="8"/>
            <rFont val="Tahoma"/>
            <family val="2"/>
          </rPr>
          <t xml:space="preserve">
</t>
        </r>
      </text>
    </comment>
    <comment ref="E50" authorId="0">
      <text>
        <r>
          <rPr>
            <b/>
            <sz val="8"/>
            <rFont val="Tahoma"/>
            <family val="2"/>
          </rPr>
          <t>Please ensure that the figure here agrees with the figure in the corresponding cells in Tables A and C. If they do not the background color will be RED</t>
        </r>
        <r>
          <rPr>
            <sz val="8"/>
            <rFont val="Tahoma"/>
            <family val="2"/>
          </rPr>
          <t xml:space="preserve">
</t>
        </r>
      </text>
    </comment>
    <comment ref="F50" authorId="0">
      <text>
        <r>
          <rPr>
            <b/>
            <sz val="8"/>
            <rFont val="Tahoma"/>
            <family val="2"/>
          </rPr>
          <t>Please ensure that the figure here agrees with the figure in the corresponding cells in Tables A and C. If they do not the background color will be RED</t>
        </r>
        <r>
          <rPr>
            <sz val="8"/>
            <rFont val="Tahoma"/>
            <family val="2"/>
          </rPr>
          <t xml:space="preserve">
</t>
        </r>
      </text>
    </comment>
    <comment ref="G50" authorId="0">
      <text>
        <r>
          <rPr>
            <b/>
            <sz val="8"/>
            <rFont val="Tahoma"/>
            <family val="2"/>
          </rPr>
          <t>Please ensure that the figure here agrees with the figure in the corresponding cells in Tables A and C. If they do not the background color will be RED</t>
        </r>
        <r>
          <rPr>
            <sz val="8"/>
            <rFont val="Tahoma"/>
            <family val="2"/>
          </rPr>
          <t xml:space="preserve">
</t>
        </r>
      </text>
    </comment>
    <comment ref="I50" authorId="0">
      <text>
        <r>
          <rPr>
            <b/>
            <sz val="8"/>
            <rFont val="Tahoma"/>
            <family val="2"/>
          </rPr>
          <t>Please ensure that the figure here agrees with the figure in the corresponding cells in Tables A and C. If they do not the background color will be RED</t>
        </r>
        <r>
          <rPr>
            <sz val="8"/>
            <rFont val="Tahoma"/>
            <family val="2"/>
          </rPr>
          <t xml:space="preserve">
</t>
        </r>
      </text>
    </comment>
    <comment ref="J50" authorId="0">
      <text>
        <r>
          <rPr>
            <b/>
            <sz val="8"/>
            <rFont val="Tahoma"/>
            <family val="2"/>
          </rPr>
          <t>Please ensure that the figure here agrees with the figure in the corresponding cells in Tables A and C. If they do not the background color will be RED</t>
        </r>
        <r>
          <rPr>
            <sz val="8"/>
            <rFont val="Tahoma"/>
            <family val="2"/>
          </rPr>
          <t xml:space="preserve">
</t>
        </r>
      </text>
    </comment>
    <comment ref="K50" authorId="0">
      <text>
        <r>
          <rPr>
            <b/>
            <sz val="8"/>
            <rFont val="Tahoma"/>
            <family val="2"/>
          </rPr>
          <t>Please ensure that the figure here agrees with the figure in the corresponding cells in Tables A and C. If they do not the background color will be RED</t>
        </r>
        <r>
          <rPr>
            <sz val="8"/>
            <rFont val="Tahoma"/>
            <family val="2"/>
          </rPr>
          <t xml:space="preserve">
</t>
        </r>
      </text>
    </comment>
    <comment ref="I55" authorId="0">
      <text>
        <r>
          <rPr>
            <b/>
            <sz val="8"/>
            <rFont val="Tahoma"/>
            <family val="2"/>
          </rPr>
          <t xml:space="preserve">The Cumulative Period should be from the beginning of the grant up to the end of the current reporting period.
</t>
        </r>
        <r>
          <rPr>
            <sz val="8"/>
            <rFont val="Tahoma"/>
            <family val="2"/>
          </rPr>
          <t xml:space="preserve">
</t>
        </r>
      </text>
    </comment>
    <comment ref="A56" authorId="0">
      <text>
        <r>
          <rPr>
            <b/>
            <sz val="8"/>
            <rFont val="Tahoma"/>
            <family val="2"/>
          </rPr>
          <t>Insert Number</t>
        </r>
        <r>
          <rPr>
            <sz val="8"/>
            <rFont val="Tahoma"/>
            <family val="2"/>
          </rPr>
          <t xml:space="preserve">
</t>
        </r>
      </text>
    </comment>
    <comment ref="D56" authorId="0">
      <text>
        <r>
          <rPr>
            <sz val="10"/>
            <color indexed="10"/>
            <rFont val="Tahoma"/>
            <family val="2"/>
          </rPr>
          <t>If a Faith Based Organization is also a NGO or CBO. It should be selected as an FBO!</t>
        </r>
        <r>
          <rPr>
            <sz val="8"/>
            <rFont val="Tahoma"/>
            <family val="2"/>
          </rPr>
          <t xml:space="preserve">
</t>
        </r>
      </text>
    </comment>
    <comment ref="H56" authorId="0">
      <text>
        <r>
          <rPr>
            <b/>
            <sz val="8"/>
            <rFont val="Tahoma"/>
            <family val="2"/>
          </rPr>
          <t xml:space="preserve">Please be as specific as possible when describing the Reason for the Variances. Refer to the Guidance Document for additional information.
</t>
        </r>
        <r>
          <rPr>
            <sz val="8"/>
            <rFont val="Tahoma"/>
            <family val="2"/>
          </rPr>
          <t xml:space="preserve">
</t>
        </r>
      </text>
    </comment>
    <comment ref="L56" authorId="0">
      <text>
        <r>
          <rPr>
            <b/>
            <sz val="8"/>
            <rFont val="Tahoma"/>
            <family val="2"/>
          </rPr>
          <t xml:space="preserve">Please be as specific as possible when describing the Reason for the Variances. Refer to the Guidance Document for additional information.
</t>
        </r>
        <r>
          <rPr>
            <sz val="8"/>
            <rFont val="Tahoma"/>
            <family val="2"/>
          </rPr>
          <t xml:space="preserve">
</t>
        </r>
      </text>
    </comment>
    <comment ref="E62" authorId="0">
      <text>
        <r>
          <rPr>
            <b/>
            <sz val="8"/>
            <rFont val="Tahoma"/>
            <family val="2"/>
          </rPr>
          <t>Please ensure that the figure here agrees with the figure in the corresponding cells in Tables A and B. If they do not the background color will be RED</t>
        </r>
        <r>
          <rPr>
            <sz val="8"/>
            <rFont val="Tahoma"/>
            <family val="2"/>
          </rPr>
          <t xml:space="preserve">
</t>
        </r>
      </text>
    </comment>
    <comment ref="F62" authorId="0">
      <text>
        <r>
          <rPr>
            <b/>
            <sz val="8"/>
            <rFont val="Tahoma"/>
            <family val="2"/>
          </rPr>
          <t>Please ensure that the figure here agrees with the figure in the corresponding cells in Tables A and B. If they do not the background color will be RED</t>
        </r>
        <r>
          <rPr>
            <sz val="8"/>
            <rFont val="Tahoma"/>
            <family val="2"/>
          </rPr>
          <t xml:space="preserve">
</t>
        </r>
      </text>
    </comment>
    <comment ref="G62" authorId="0">
      <text>
        <r>
          <rPr>
            <b/>
            <sz val="8"/>
            <rFont val="Tahoma"/>
            <family val="2"/>
          </rPr>
          <t>Please ensure that the figure here agrees with the figure in the corresponding cells in Tables A and B. If they do not the background color will be RED</t>
        </r>
        <r>
          <rPr>
            <sz val="8"/>
            <rFont val="Tahoma"/>
            <family val="2"/>
          </rPr>
          <t xml:space="preserve">
</t>
        </r>
      </text>
    </comment>
    <comment ref="I62" authorId="0">
      <text>
        <r>
          <rPr>
            <b/>
            <sz val="8"/>
            <rFont val="Tahoma"/>
            <family val="2"/>
          </rPr>
          <t>Please ensure that the figure here agrees with the figure in the corresponding cells in Tables A and B. If they do not the background color will be RED</t>
        </r>
        <r>
          <rPr>
            <sz val="8"/>
            <rFont val="Tahoma"/>
            <family val="2"/>
          </rPr>
          <t xml:space="preserve">
</t>
        </r>
      </text>
    </comment>
    <comment ref="J62" authorId="0">
      <text>
        <r>
          <rPr>
            <b/>
            <sz val="8"/>
            <rFont val="Tahoma"/>
            <family val="2"/>
          </rPr>
          <t>Please ensure that the figure here agrees with the figure in the corresponding cells in Tables A and B. If they do not the background color will be RED</t>
        </r>
        <r>
          <rPr>
            <sz val="8"/>
            <rFont val="Tahoma"/>
            <family val="2"/>
          </rPr>
          <t xml:space="preserve">
</t>
        </r>
      </text>
    </comment>
    <comment ref="K62" authorId="0">
      <text>
        <r>
          <rPr>
            <b/>
            <sz val="8"/>
            <rFont val="Tahoma"/>
            <family val="2"/>
          </rPr>
          <t>Please ensure that the figure here agrees with the figure in the corresponding cells in Tables A and B. If they do not the background color will be RED</t>
        </r>
        <r>
          <rPr>
            <sz val="8"/>
            <rFont val="Tahoma"/>
            <family val="2"/>
          </rPr>
          <t xml:space="preserve">
</t>
        </r>
      </text>
    </comment>
    <comment ref="E78" authorId="0">
      <text>
        <r>
          <rPr>
            <b/>
            <sz val="8"/>
            <rFont val="Tahoma"/>
            <family val="2"/>
          </rPr>
          <t xml:space="preserve">The Cumulative Period should be from the beginning of the grant up to the end of the current reporting period.
</t>
        </r>
        <r>
          <rPr>
            <sz val="8"/>
            <rFont val="Tahoma"/>
            <family val="2"/>
          </rPr>
          <t xml:space="preserve">
</t>
        </r>
      </text>
    </comment>
    <comment ref="A79" authorId="0">
      <text>
        <r>
          <rPr>
            <b/>
            <sz val="8"/>
            <rFont val="Tahoma"/>
            <family val="2"/>
          </rPr>
          <t>Insert Number</t>
        </r>
        <r>
          <rPr>
            <sz val="8"/>
            <rFont val="Tahoma"/>
            <family val="2"/>
          </rPr>
          <t xml:space="preserve">
</t>
        </r>
      </text>
    </comment>
    <comment ref="C79" authorId="0">
      <text>
        <r>
          <rPr>
            <sz val="10"/>
            <color indexed="10"/>
            <rFont val="Tahoma"/>
            <family val="2"/>
          </rPr>
          <t>If a Faith Based Organization is also a NGO or CBO. It should be selected as an FBO!</t>
        </r>
        <r>
          <rPr>
            <sz val="8"/>
            <rFont val="Tahoma"/>
            <family val="2"/>
          </rPr>
          <t xml:space="preserve">
</t>
        </r>
      </text>
    </comment>
    <comment ref="E79" authorId="0">
      <text>
        <r>
          <rPr>
            <b/>
            <sz val="8"/>
            <rFont val="Tahoma"/>
            <family val="2"/>
          </rPr>
          <t xml:space="preserve">Please be as specific as possible when describing the Reason for the Variances. Refer to the Guidance Document for additional information.
</t>
        </r>
        <r>
          <rPr>
            <sz val="8"/>
            <rFont val="Tahoma"/>
            <family val="2"/>
          </rPr>
          <t xml:space="preserve">
</t>
        </r>
      </text>
    </comment>
    <comment ref="D96" authorId="0">
      <text>
        <r>
          <rPr>
            <b/>
            <sz val="8"/>
            <rFont val="Tahoma"/>
            <family val="2"/>
          </rPr>
          <t>Please ensure that the figure here agrees with the figure in the corresponding cells in Tables A and B. If they do not the background color will be RED</t>
        </r>
        <r>
          <rPr>
            <sz val="8"/>
            <rFont val="Tahoma"/>
            <family val="2"/>
          </rPr>
          <t xml:space="preserve">
</t>
        </r>
      </text>
    </comment>
    <comment ref="I20" authorId="1">
      <text>
        <r>
          <rPr>
            <b/>
            <sz val="9"/>
            <rFont val="Tahoma"/>
            <family val="2"/>
          </rPr>
          <t>Please ensure that the figure here agrees with the cumulative budget figure in the corresponding cell (H18) in section "PR_Total PR Cash Outflow_3A). If they do not the background color will be ORANGE.</t>
        </r>
        <r>
          <rPr>
            <sz val="9"/>
            <rFont val="Tahoma"/>
            <family val="2"/>
          </rPr>
          <t xml:space="preserve">
</t>
        </r>
      </text>
    </comment>
    <comment ref="I21" authorId="1">
      <text>
        <r>
          <rPr>
            <b/>
            <sz val="9"/>
            <rFont val="Tahoma"/>
            <family val="2"/>
          </rPr>
          <t>Please ensure that the figure here agrees with the cumulative budget figure in the corresponding cell (H17) in section "PR_Total PR Cash Outflow_3A). If they do not the background color will be ORANGE.</t>
        </r>
        <r>
          <rPr>
            <sz val="9"/>
            <rFont val="Tahoma"/>
            <family val="2"/>
          </rPr>
          <t xml:space="preserve">
</t>
        </r>
      </text>
    </comment>
    <comment ref="J20" authorId="1">
      <text>
        <r>
          <rPr>
            <b/>
            <sz val="9"/>
            <rFont val="Tahoma"/>
            <family val="2"/>
          </rPr>
          <t>Please ensure that the figure here agrees with the cumulative cash outflow figure in the corresponding cell (I18) in section "PR_Total PR Cash Outflow_3A). If they do not the background color will be ORANGE.</t>
        </r>
        <r>
          <rPr>
            <sz val="9"/>
            <rFont val="Tahoma"/>
            <family val="2"/>
          </rPr>
          <t xml:space="preserve">
</t>
        </r>
      </text>
    </comment>
    <comment ref="J21" authorId="1">
      <text>
        <r>
          <rPr>
            <b/>
            <sz val="9"/>
            <rFont val="Tahoma"/>
            <family val="2"/>
          </rPr>
          <t>Please ensure that the figure here agrees with the cumulative cash outflow figure in the corresponding cell (I17) in section "PR_Total PR Cash Outflow_3A). If they do not the background color will be ORANGE.</t>
        </r>
        <r>
          <rPr>
            <sz val="9"/>
            <rFont val="Tahoma"/>
            <family val="2"/>
          </rPr>
          <t xml:space="preserve">
</t>
        </r>
      </text>
    </comment>
  </commentList>
</comments>
</file>

<file path=xl/sharedStrings.xml><?xml version="1.0" encoding="utf-8"?>
<sst xmlns="http://schemas.openxmlformats.org/spreadsheetml/2006/main" count="1863" uniqueCount="790">
  <si>
    <t xml:space="preserve">Variance between Latest Cumulative Expenditure Reported and Cumulative Budget </t>
  </si>
  <si>
    <t>Currency</t>
  </si>
  <si>
    <t>Top 10 indicator?</t>
  </si>
  <si>
    <t>LFA has debriefed the Principal Recipient on the key findings (comment on the format of this debriefing)</t>
  </si>
  <si>
    <t>Description of Identified Issues 
(in order of importance)</t>
  </si>
  <si>
    <t>LFA Recommendations 
(in order of importance)</t>
  </si>
  <si>
    <t>Status</t>
  </si>
  <si>
    <t>1. Total cash outflow vs. budget</t>
  </si>
  <si>
    <r>
      <t xml:space="preserve">2.  Cash received by the PR from the Global Fund during the period covered by this progress update: </t>
    </r>
    <r>
      <rPr>
        <vertAlign val="superscript"/>
        <sz val="11"/>
        <rFont val="Arial"/>
        <family val="2"/>
      </rPr>
      <t>(1)</t>
    </r>
  </si>
  <si>
    <r>
      <t xml:space="preserve"> by the Progress Update</t>
    </r>
    <r>
      <rPr>
        <sz val="11"/>
        <rFont val="Arial"/>
        <family val="2"/>
      </rPr>
      <t>:</t>
    </r>
  </si>
  <si>
    <t>Section 3A:  Total PR Cash Outflow</t>
  </si>
  <si>
    <t xml:space="preserve">LFA Comments/Analysis </t>
  </si>
  <si>
    <t>1. Anti-malaria medicines</t>
  </si>
  <si>
    <t>3. Rapid Diagnostic Tests</t>
  </si>
  <si>
    <t>4. Condoms</t>
  </si>
  <si>
    <t>5. Anti-retrovirals</t>
  </si>
  <si>
    <t>6. Anti-TB Medicines</t>
  </si>
  <si>
    <t>Yes</t>
  </si>
  <si>
    <t>No</t>
  </si>
  <si>
    <t>Program management (including SR management)</t>
  </si>
  <si>
    <t>Financial management and systems</t>
  </si>
  <si>
    <t>Monitoring and evaluation</t>
  </si>
  <si>
    <t>Pharmaceutical &amp; health product management</t>
  </si>
  <si>
    <t>Other management issues, including: PR capacity to develop quality programmatic and financial reports</t>
  </si>
  <si>
    <t>2. Bed nets</t>
  </si>
  <si>
    <t>Reasons for programmatic deviation from intended target and deviations from the related workplan activities</t>
  </si>
  <si>
    <t>Verified Result</t>
  </si>
  <si>
    <t>A.  Impact / Outcome Indicators</t>
  </si>
  <si>
    <t>A. Impact / Outcome Indicators</t>
  </si>
  <si>
    <t>Name of Entity</t>
  </si>
  <si>
    <t>Type of Implementing Entity</t>
  </si>
  <si>
    <t>Date of Most Recent Disbursement to SR</t>
  </si>
  <si>
    <t>Disbursed during Reporting Period*</t>
  </si>
  <si>
    <t>Cumulative Disbursed through period of Progress Update*</t>
  </si>
  <si>
    <t>Latest Cumulative Actual Expenditure (as per most recent SR reports available at PR level)</t>
  </si>
  <si>
    <t>End date of period covered in most recent SR report</t>
  </si>
  <si>
    <t>Expenditure Verified by PR (YES/NO)</t>
  </si>
  <si>
    <t>TOTAL</t>
  </si>
  <si>
    <t>Approved budget amount (reported by PR):</t>
  </si>
  <si>
    <r>
      <t xml:space="preserve">Due date 
</t>
    </r>
    <r>
      <rPr>
        <b/>
        <sz val="9"/>
        <rFont val="Arial"/>
        <family val="2"/>
      </rPr>
      <t>(dd-mmm-yy)</t>
    </r>
  </si>
  <si>
    <t xml:space="preserve">    2a.  Medicines and pharmaceutical products</t>
  </si>
  <si>
    <t xml:space="preserve">    2b.  Health products and health equipment</t>
  </si>
  <si>
    <t>approved budget amount:</t>
  </si>
  <si>
    <t>LFA-verified approved budget amount:</t>
  </si>
  <si>
    <r>
      <t xml:space="preserve">3.  Cash disbursed to third parties by the Global Fund on behalf of the PR during the period covered by this progress update: </t>
    </r>
    <r>
      <rPr>
        <vertAlign val="superscript"/>
        <sz val="11"/>
        <rFont val="Arial"/>
        <family val="2"/>
      </rPr>
      <t>(1)</t>
    </r>
  </si>
  <si>
    <t>- used to convert Total PR Cash Outflow for the Progress Update Period</t>
  </si>
  <si>
    <t>6.  Other income, if applicable (e.g. income from disposal of fixed assets, tax refunds)</t>
  </si>
  <si>
    <r>
      <t xml:space="preserve">8.  Net exchange rate gains/losses </t>
    </r>
    <r>
      <rPr>
        <i/>
        <sz val="11"/>
        <rFont val="Arial"/>
        <family val="2"/>
      </rPr>
      <t>(gains should be shown with a minus sign; losses should be shown with a plus sign)</t>
    </r>
  </si>
  <si>
    <t>8.  Net exchange rate gains/losses (gains should be shown with a minus sign; losses should be shown with a plus sign)</t>
  </si>
  <si>
    <t>Rates used by the PR</t>
  </si>
  <si>
    <t>LFA-verified rates</t>
  </si>
  <si>
    <t>Due date</t>
  </si>
  <si>
    <t>Cumulative Budget through period of Progress Update</t>
  </si>
  <si>
    <t>2. Total pharmaceutical &amp; health product expenditures vs. budget</t>
  </si>
  <si>
    <t>2.  Cash received by the PR from the Global Fund during the period covered by this progress update:</t>
  </si>
  <si>
    <t>- used to convert Total Cash Outflow for the Progress Update Period</t>
  </si>
  <si>
    <t>7.  Total cash outflow during period covered by Progress Update (value entered in Section 3A "Total cash outflow"):</t>
  </si>
  <si>
    <t>LFA-VERIFIED TABLES ON TOTAL PR CASH OUTFLOW</t>
  </si>
  <si>
    <t>Tied to</t>
  </si>
  <si>
    <t>State the amount in words</t>
  </si>
  <si>
    <t xml:space="preserve">* If LFA-entered data differs from PR's figures, the respective cells will change colour automatically </t>
  </si>
  <si>
    <t>On-going Progress Update and Disbursement Request</t>
  </si>
  <si>
    <t>Note: The table below should contain those Impact/Outcome indicators that are (1) due for reporting during the current year of a grant and (2) those reporting on which is overdue from the previous periods.</t>
  </si>
  <si>
    <r>
      <t xml:space="preserve">Intended Target
to date
 </t>
    </r>
    <r>
      <rPr>
        <sz val="11"/>
        <rFont val="Arial"/>
        <family val="2"/>
      </rPr>
      <t>(from PF)</t>
    </r>
  </si>
  <si>
    <t>Actual Cash Outflow for Reporting Period</t>
  </si>
  <si>
    <t>Cumulative Actual Cash Outflow through period of Progress Update</t>
  </si>
  <si>
    <t>PR's explanation of variance (mandatory for amounts above $50,000 and with more than 10% variance)</t>
  </si>
  <si>
    <t>B.  LFA-RECOMMENDED DISBURSEMENT AMOUNT AND EXPLANATIONS</t>
  </si>
  <si>
    <t>Country:</t>
  </si>
  <si>
    <t>Disease:</t>
  </si>
  <si>
    <t>Grant number:</t>
  </si>
  <si>
    <t xml:space="preserve">LFA comments on (a) verified result, (b) source of information used by the PR to report results, including the status of completion of surveys and other methods to measure Impact/Outcome, as applicable,  </t>
  </si>
  <si>
    <r>
      <t xml:space="preserve">LFA analysis on progress to date and any variance between targets and results, and any other comments
</t>
    </r>
    <r>
      <rPr>
        <sz val="11"/>
        <rFont val="Arial"/>
        <family val="2"/>
      </rPr>
      <t>(</t>
    </r>
    <r>
      <rPr>
        <u val="single"/>
        <sz val="11"/>
        <rFont val="Arial"/>
        <family val="2"/>
      </rPr>
      <t>this should not be a “Copy and Paste” of the reasons provided by the PR</t>
    </r>
    <r>
      <rPr>
        <sz val="11"/>
        <rFont val="Arial"/>
        <family val="2"/>
      </rPr>
      <t>)</t>
    </r>
  </si>
  <si>
    <r>
      <t xml:space="preserve">% achievement
</t>
    </r>
    <r>
      <rPr>
        <u val="single"/>
        <sz val="11"/>
        <rFont val="Arial"/>
        <family val="2"/>
      </rPr>
      <t>(Please calculate as appropriate</t>
    </r>
    <r>
      <rPr>
        <sz val="11"/>
        <rFont val="Arial"/>
        <family val="2"/>
      </rPr>
      <t>)</t>
    </r>
  </si>
  <si>
    <r>
      <t xml:space="preserve">C LFA comments on data quality and reporting issues
</t>
    </r>
    <r>
      <rPr>
        <b/>
        <sz val="11"/>
        <color indexed="12"/>
        <rFont val="Arial"/>
        <family val="2"/>
      </rPr>
      <t>(!)</t>
    </r>
    <r>
      <rPr>
        <b/>
        <sz val="11"/>
        <rFont val="Arial"/>
        <family val="2"/>
      </rPr>
      <t xml:space="preserve"> </t>
    </r>
    <r>
      <rPr>
        <sz val="11"/>
        <rFont val="Arial"/>
        <family val="2"/>
      </rPr>
      <t xml:space="preserve">This section should contain any common issues and/or additional information related to data quality and reporting on the programmatic indicators which are not covered in 'LFA analysis on progress to date and any variance between targets and results' </t>
    </r>
  </si>
  <si>
    <t>Country</t>
  </si>
  <si>
    <t>PLEASE REFER TO THE "GUIDANCE FOR COMPLETION OF THE ENHANCED FINANCIAL REPORTING TEMPLATE" DOCUMENT TO ASSIST YOU IN COMPLETING THE TEMPLATE</t>
  </si>
  <si>
    <t>Grant No.</t>
  </si>
  <si>
    <t>PR</t>
  </si>
  <si>
    <t>Please Select …</t>
  </si>
  <si>
    <t>dd-mm-yyyy</t>
  </si>
  <si>
    <t>Current Reporting Period</t>
  </si>
  <si>
    <t>Start Date:</t>
  </si>
  <si>
    <t>Cumulative Reporting Period</t>
  </si>
  <si>
    <t>The end date for the current reporting period and cumulative reporting period must be the same</t>
  </si>
  <si>
    <t xml:space="preserve">The "TOTAL" rows in Table A, B and C will have a RED background if the amounts in each table do not agree. If the Totals for each Table agrees, these rows will have a YELLOW background. </t>
  </si>
  <si>
    <t>A- BREAKDOWN* BY  EXPENDITURE CATEGORY</t>
  </si>
  <si>
    <t>#</t>
  </si>
  <si>
    <t>Category</t>
  </si>
  <si>
    <t xml:space="preserve"> 
Budget</t>
  </si>
  <si>
    <t xml:space="preserve">
Expenditures</t>
  </si>
  <si>
    <t>Cumulative Budget</t>
  </si>
  <si>
    <t>Cumulative Expenditure</t>
  </si>
  <si>
    <t>Human Resources</t>
  </si>
  <si>
    <t>Technical Assistance</t>
  </si>
  <si>
    <t>Training</t>
  </si>
  <si>
    <t>Health Products and Health Equipment</t>
  </si>
  <si>
    <t>Medicines and Pharmaceutical Products</t>
  </si>
  <si>
    <t>Procurement and Supply Management Costs</t>
  </si>
  <si>
    <t>Infrastructure and Other Equipment</t>
  </si>
  <si>
    <t>Communication Materials</t>
  </si>
  <si>
    <t>Planning and Administration</t>
  </si>
  <si>
    <t>Overheads</t>
  </si>
  <si>
    <t>Other</t>
  </si>
  <si>
    <t>B- BREAKDOWN* BY PROGRAM ACTIVITY</t>
  </si>
  <si>
    <t>Macro-category</t>
  </si>
  <si>
    <t>Objectives</t>
  </si>
  <si>
    <t>Service Delivery Area</t>
  </si>
  <si>
    <t>Please Select…</t>
  </si>
  <si>
    <t>C- BREAKDOWN* BY IMPLEMENTING ENTITY</t>
  </si>
  <si>
    <t>PR/SR</t>
  </si>
  <si>
    <t>Name</t>
  </si>
  <si>
    <t>Type of
Implementing Entity</t>
  </si>
  <si>
    <t>** For the purposes of this report, the SDA Program management and administration should be included in the Supportive Environment Macro Category.</t>
  </si>
  <si>
    <t>D- ADDITIONAL INFORMATION</t>
  </si>
  <si>
    <r>
      <t>Please disclose any relevant information concerning the information in the above tables.</t>
    </r>
    <r>
      <rPr>
        <b/>
        <i/>
        <sz val="11"/>
        <rFont val="Arial"/>
        <family val="2"/>
      </rPr>
      <t xml:space="preserve"> Refer to the Guidelines for Completing the Template if required.</t>
    </r>
  </si>
  <si>
    <t>3.  Indicate any expenditures (incurred or forecasted) that should not be financed by the Global Fund</t>
  </si>
  <si>
    <t>Annex to PU/DR - Sub-recipient financial information - FOR DISCRETIONARY COMPLETION, UPON THE SECRETARIAT'S REQUEST</t>
  </si>
  <si>
    <t>Has the Secretariat requested the PR to complete this Annex for this reporting period?</t>
  </si>
  <si>
    <t>Prevention</t>
  </si>
  <si>
    <t>Treatment</t>
  </si>
  <si>
    <t>Care and Support</t>
  </si>
  <si>
    <t>TB/HIV Collaborative Activities</t>
  </si>
  <si>
    <t>Supportive Environment</t>
  </si>
  <si>
    <t>-</t>
  </si>
  <si>
    <t>FBO</t>
  </si>
  <si>
    <t>NGO/CBO/Academic</t>
  </si>
  <si>
    <t>Private Sector</t>
  </si>
  <si>
    <t>Other Government</t>
  </si>
  <si>
    <t>UNDP</t>
  </si>
  <si>
    <t>Annex 1</t>
  </si>
  <si>
    <t>Use these worksheets to provide more detailed information on EFR variances if necessary</t>
  </si>
  <si>
    <r>
      <t>!</t>
    </r>
    <r>
      <rPr>
        <sz val="14"/>
        <rFont val="Arial"/>
        <family val="2"/>
      </rPr>
      <t xml:space="preserve"> For RCC grants the cumulative section of the table below should contain cumulative amount from the start of the RCC and not from the start of Phase 1 of the program.</t>
    </r>
  </si>
  <si>
    <t>9. Reconciliation adjustments (gains should be shown with a minus sign; losses should be shown with a plus sign)</t>
  </si>
  <si>
    <r>
      <t xml:space="preserve">9. Reconciliation adjustments </t>
    </r>
    <r>
      <rPr>
        <i/>
        <sz val="11"/>
        <rFont val="Arial"/>
        <family val="2"/>
      </rPr>
      <t>(gains should be shown with a minus sign; losses should be shown with a plus sign</t>
    </r>
    <r>
      <rPr>
        <sz val="11"/>
        <rFont val="Arial"/>
        <family val="2"/>
      </rPr>
      <t>)</t>
    </r>
  </si>
  <si>
    <t>10.  Cash Balance: End of period covered by Progress Update:</t>
  </si>
  <si>
    <t>Explanation of reconciliation adjustments (line 9)</t>
  </si>
  <si>
    <t>LFA Comments on verified amounts (if they are different from those reported by the PR) and PR's explanation of reconciliation adjustments (line 9)</t>
  </si>
  <si>
    <t>Objective No.</t>
  </si>
  <si>
    <t>TERMS AND ACRONYMS USED IN THIS PROGRESS REVIEW AND DISBURSEMENT RECOMMENDATION HAVE THE MEANING GIVEN TO THEM IN THE GRANT AGREEMENT RELATING TO THE ABOVE GRANT</t>
  </si>
  <si>
    <t>Verification Method</t>
  </si>
  <si>
    <t>LFA Organization / Responsible office:</t>
  </si>
  <si>
    <t>Signature on behalf of Principal Recipient is authentic and the person to whom it belongs is authorized to sign the disbursement request</t>
  </si>
  <si>
    <t>Conditions Precedent for disbursement and/or Special Conditions, if any, have been met (see Section 2, if applicable).</t>
  </si>
  <si>
    <t>Programmatic information provided by Principal Recipient in its On-going Progress Review and Disbursement Recommendation has been verified and corresponds with actual program progress.</t>
  </si>
  <si>
    <t>Exchange rate stated by Principal Recipient has been verified and is correct.</t>
  </si>
  <si>
    <t xml:space="preserve">Signed on behalf of the LFA: </t>
  </si>
  <si>
    <t xml:space="preserve">Name: </t>
  </si>
  <si>
    <t xml:space="preserve">Title: </t>
  </si>
  <si>
    <t xml:space="preserve">Date and Place: </t>
  </si>
  <si>
    <t>On behalf of the PR, the undersigned hereby requests the Global Fund to disburse funds under the above-referenced Grant Agreement as follows:</t>
  </si>
  <si>
    <t>List of supporting documents for PU/DR review</t>
  </si>
  <si>
    <t>PR's explanation of any significant variance between forecasted amounts and amounts as originally budgeted.</t>
  </si>
  <si>
    <r>
      <t xml:space="preserve">The following information provided by the Principal Recipient in its </t>
    </r>
    <r>
      <rPr>
        <i/>
        <sz val="11"/>
        <rFont val="Arial"/>
        <family val="2"/>
      </rPr>
      <t>On-going Progress Review and Disbursement Request</t>
    </r>
    <r>
      <rPr>
        <sz val="11"/>
        <rFont val="Arial"/>
        <family val="2"/>
      </rPr>
      <t xml:space="preserve"> has been verified:</t>
    </r>
  </si>
  <si>
    <t>Program Expenditures and cash reconciliation have been verified and correspond with the PR's Statement of Sources and Uses of Funds (Cash Flow Statement).</t>
  </si>
  <si>
    <t>Comments regarding verifications, if any:</t>
  </si>
  <si>
    <t>GENERAL GRANT INFORMATION</t>
  </si>
  <si>
    <t>PROGRESS UPDATE PERIOD</t>
  </si>
  <si>
    <t>DISBURSEMENT REQUEST PERIOD</t>
  </si>
  <si>
    <t>Upon completion, this form should be submitted (with supporting documentation) to the Local Fund Agent and copied to the Global Fund.</t>
  </si>
  <si>
    <t>Service Delivery Areas</t>
  </si>
  <si>
    <t>Impact Indicators</t>
  </si>
  <si>
    <t>IndicatorTypes</t>
  </si>
  <si>
    <t>Outcome Indicators</t>
  </si>
  <si>
    <t>DataSources</t>
  </si>
  <si>
    <t>Please select…</t>
  </si>
  <si>
    <t xml:space="preserve">% of young women and men aged 15-24 who are HIV infected </t>
  </si>
  <si>
    <t>impact</t>
  </si>
  <si>
    <t xml:space="preserve">% of young people aged 15-24 who had sex with more than one partner in the last year </t>
  </si>
  <si>
    <t>National Health Accounts</t>
  </si>
  <si>
    <t>Please enter a corresponding indicator here…</t>
  </si>
  <si>
    <t xml:space="preserve">% of adults aged 15-49 who are HIV infected </t>
  </si>
  <si>
    <t>outcome</t>
  </si>
  <si>
    <t xml:space="preserve">% of young people aged 15-19 who have never had sex </t>
  </si>
  <si>
    <t>DHS/DHS+ (Demographic and Health Survey)</t>
  </si>
  <si>
    <t>Please enter a data source here…</t>
  </si>
  <si>
    <t>Prevention: Condom distribution</t>
  </si>
  <si>
    <t xml:space="preserve">% of adults and children with HIV still alive 12 months after initiation of antiretroviral therapy (extend to 2, 3, 5 years as program matures) </t>
  </si>
  <si>
    <t>% of young people aged 15-24 who never had sex in the last year of those who ever had sex</t>
  </si>
  <si>
    <t>MICS (Multiple Indicator Cluster Survey)</t>
  </si>
  <si>
    <t>Please enter a SDA here…</t>
  </si>
  <si>
    <t xml:space="preserve">% of infants born to HIV infected mothers who are infected </t>
  </si>
  <si>
    <t xml:space="preserve">% of young people aged 15-24 reporting the consistent use of a condom with non-regular sexual partners in the last year </t>
  </si>
  <si>
    <t>AIS (AIDS Indicator Survey)</t>
  </si>
  <si>
    <t>Prevention: PMTCT</t>
  </si>
  <si>
    <t xml:space="preserve">% of most-at-risk population(s) (sex workers, clients of sex workers, men who have sex with men, injecting drug users) who are HIV infected </t>
  </si>
  <si>
    <t xml:space="preserve">% of young women and men who had sex before the age of 15 </t>
  </si>
  <si>
    <t>SAMS (Service Availibility Mapping Survey)</t>
  </si>
  <si>
    <t xml:space="preserve">Conditions Precedent and/or other special conditions
</t>
  </si>
  <si>
    <r>
      <t xml:space="preserve">! </t>
    </r>
    <r>
      <rPr>
        <sz val="13"/>
        <rFont val="Arial"/>
        <family val="2"/>
      </rPr>
      <t>Please indicate a date for the report due for submission.  If a report is overdue, indicate the original due date and explain the reason for delay.</t>
    </r>
  </si>
  <si>
    <t>This table should contain the due date for the report due for submission.  If a report is overdue, indicate the original due date and explain the reason for delay.</t>
  </si>
  <si>
    <t>FPM Comments
(to be completed upon receipt of the LFA-verified form)</t>
  </si>
  <si>
    <t>% of children U5 sleeping under an ITN the previous night</t>
  </si>
  <si>
    <t>MIS (Malaria Indicator Survey)</t>
  </si>
  <si>
    <t>Prevention: Vector control (other than ITNs)</t>
  </si>
  <si>
    <t>Laboratory-confirmed malaria cases seen in heath facilities</t>
  </si>
  <si>
    <t>% of households with at least one ITN</t>
  </si>
  <si>
    <t>Prevention: other - specify</t>
  </si>
  <si>
    <t>Laboratory-confirmed malaria deaths seen in health facilities</t>
  </si>
  <si>
    <t>% of pregnant women (and other target groups) sleeping under an ITN the previous night</t>
  </si>
  <si>
    <t>Treatment: Prompt, effective anti-malarial treatment</t>
  </si>
  <si>
    <t>Malaria-attributed deaths in sentinel demographic surveillance sites</t>
  </si>
  <si>
    <t>% of pregnant women on Intermittent preventive treatment (IPT) according to national policy (specific to Sub-Saharian Africa)</t>
  </si>
  <si>
    <t>PR Total Forecast</t>
  </si>
  <si>
    <t>LFA Total Forecast</t>
  </si>
  <si>
    <t>Treatment: Home based management of malaria</t>
  </si>
  <si>
    <t>API (Annual Parasite Index) (specific to Latin America and Asia)</t>
  </si>
  <si>
    <t>% of households in malaria areas protected by IRS</t>
  </si>
  <si>
    <t>MOH (routine HIS or HMIS)</t>
  </si>
  <si>
    <t>Treatment: Diagnosis</t>
  </si>
  <si>
    <t>RBM (Roll Back Malaria)</t>
  </si>
  <si>
    <t>Treatment: other - specify</t>
  </si>
  <si>
    <t>Supportive environment: Monitoring drug resistance</t>
  </si>
  <si>
    <t>Supportive environment: Monitoring insecticide resistance</t>
  </si>
  <si>
    <t>Supportive environment: Coordination and partnership development (national, community, public-private)</t>
  </si>
  <si>
    <t>Supportive environment: other - specify</t>
  </si>
  <si>
    <t>HSS: other - specify</t>
  </si>
  <si>
    <t>Questionnaire</t>
  </si>
  <si>
    <t>Please select disease and Impact/Outcome first</t>
  </si>
  <si>
    <t>Indicator No.</t>
  </si>
  <si>
    <t>Enhanced Financial Reporting (EFR)</t>
  </si>
  <si>
    <t>Required Documentation</t>
  </si>
  <si>
    <t>Comments</t>
  </si>
  <si>
    <t>- used to convert Opening Cash Balance</t>
  </si>
  <si>
    <t>- used to convert Closing Cash Balance</t>
  </si>
  <si>
    <t>LFA Comments</t>
  </si>
  <si>
    <t>Section 2:  Grant Management</t>
  </si>
  <si>
    <t>LFA Analysis of Variance</t>
  </si>
  <si>
    <t>Report Due Date</t>
  </si>
  <si>
    <t>Comments on results on Impact/Outcome indicators and data sources, and any other comments</t>
  </si>
  <si>
    <r>
      <t xml:space="preserve">C. Analysis of data quality and reporting issues
</t>
    </r>
    <r>
      <rPr>
        <b/>
        <sz val="11"/>
        <color indexed="12"/>
        <rFont val="Arial"/>
        <family val="2"/>
      </rPr>
      <t>(!)</t>
    </r>
    <r>
      <rPr>
        <sz val="11"/>
        <color indexed="12"/>
        <rFont val="Arial"/>
        <family val="2"/>
      </rPr>
      <t xml:space="preserve"> </t>
    </r>
    <r>
      <rPr>
        <sz val="11"/>
        <rFont val="Arial"/>
        <family val="2"/>
      </rPr>
      <t>This section should contain (1) a summary of issues related to data quality and reporting on programmatic indicators, and any relevant issues which are not covered in 'Reasons for programmatic deviation', and (2) remedial actions that are underway or planned to address these issues.</t>
    </r>
  </si>
  <si>
    <t>Section 5:  LFA-verified Cash Reconciliation &amp; Disbursement Recommendation</t>
  </si>
  <si>
    <t>Disbursement Request - Disbursement Period:</t>
  </si>
  <si>
    <t>3.  Comment on additional issues related to the procurement and supply management of pharmaceuticals and health products</t>
  </si>
  <si>
    <t>PR's response</t>
  </si>
  <si>
    <t>LFA's response</t>
  </si>
  <si>
    <t>Reporting Currency</t>
  </si>
  <si>
    <t>PQR Product Categories</t>
  </si>
  <si>
    <t xml:space="preserve">DISBURSEMENT REQUEST </t>
  </si>
  <si>
    <t xml:space="preserve">PROGRESS UPDATE </t>
  </si>
  <si>
    <t>Care and support: Care and support for the chronically ill</t>
  </si>
  <si>
    <t>Principal Recipient:</t>
  </si>
  <si>
    <t>Currency:</t>
  </si>
  <si>
    <t>Beginning Date:</t>
  </si>
  <si>
    <t>Value</t>
  </si>
  <si>
    <t>Year</t>
  </si>
  <si>
    <t>Indicator Description</t>
  </si>
  <si>
    <t>Conditions Precedent and/or other special conditions</t>
  </si>
  <si>
    <t>Budget for Reporting Period</t>
  </si>
  <si>
    <t>Variance</t>
  </si>
  <si>
    <t>Reason for Variance</t>
  </si>
  <si>
    <t xml:space="preserve">    1a. PR's total expenditures</t>
  </si>
  <si>
    <t xml:space="preserve">    1b. Disbursements to sub-recipients</t>
  </si>
  <si>
    <t>A: CASH RECONCILIATION FOR PERIOD COVERED BY PROGRESS UPDATE</t>
  </si>
  <si>
    <t>Add:</t>
  </si>
  <si>
    <t>Less:</t>
  </si>
  <si>
    <t>B: DISBURSEMENT REQUEST</t>
  </si>
  <si>
    <t>end date:</t>
  </si>
  <si>
    <t>A: CASH REQUEST</t>
  </si>
  <si>
    <t>Signed on behalf of the Principal Recipient:
(signature of Authorized Designated Representative)</t>
  </si>
  <si>
    <t>Select</t>
  </si>
  <si>
    <t>End Date:</t>
  </si>
  <si>
    <t>Total forecasted net cash expenditures by the Principal Recipient for the period immediately following the period covered</t>
  </si>
  <si>
    <t>Name:</t>
  </si>
  <si>
    <t>Title:</t>
  </si>
  <si>
    <t>Date and Place:</t>
  </si>
  <si>
    <t>Program Start Date:</t>
  </si>
  <si>
    <t>B: AUTHORIZATION</t>
  </si>
  <si>
    <t>Grant Number:</t>
  </si>
  <si>
    <r>
      <t xml:space="preserve">Baseline 
</t>
    </r>
    <r>
      <rPr>
        <sz val="11"/>
        <rFont val="Arial"/>
        <family val="2"/>
      </rPr>
      <t>(if applicable)</t>
    </r>
  </si>
  <si>
    <t>The undersigned acknowledges that: (i) all the information (programmatic, financial, or otherwise) provided in this Progress Update and Disbursement Request is complete and accurate; (ii) funds disbursed in accordance with this request shall be deposited in the bank account specified in block 9 of the face sheet of the Grant Agreement unless otherwise specified herein; and (iii) funds disbursed under the Grant Agreement shall be used in accordance with the Grant Agreement.</t>
  </si>
  <si>
    <t>Owner of Bank Account:</t>
  </si>
  <si>
    <t>Bank SWIFT Code:</t>
  </si>
  <si>
    <t>forecasted amount:</t>
  </si>
  <si>
    <t>Progress Update - Reporting Period:</t>
  </si>
  <si>
    <t>Progress Update - Period Covered:</t>
  </si>
  <si>
    <t>Progress Update - Number:</t>
  </si>
  <si>
    <t>Disbursement Request  - Period Covered:</t>
  </si>
  <si>
    <t>Disbursement Request  - Number:</t>
  </si>
  <si>
    <t>Disbursement Request  - Disbursement Period:</t>
  </si>
  <si>
    <t>Cycle:</t>
  </si>
  <si>
    <t>Number:</t>
  </si>
  <si>
    <t>LFA On-going Progress Review and Disbursement Recommendation</t>
  </si>
  <si>
    <t xml:space="preserve">Impact / Outcome </t>
  </si>
  <si>
    <t>In this section the LFA should indicate, as applicable, what percentage of expenditures was verified at PR level, if any expenditures were verified at SR level, how many site visits were made, what tender documentation was verified, and any other material parts of verification procedures in line with the verification approach agreed upfront between the LFA and GF Secretariat based on country/grant risks.  As a good practice, the verification approach needs to be reviewed jointly by the LFA and the Secretariat annually.</t>
  </si>
  <si>
    <t>B.  Planned Changes in the Program, if any</t>
  </si>
  <si>
    <t>C.  External factors beyond the control of the Principal Recipient that have impacted or may impact the Program</t>
  </si>
  <si>
    <r>
      <t>B.  LFA comments on PR planned changes in the program, if any</t>
    </r>
  </si>
  <si>
    <t>C.  LFA Comments on External Factors Beyond Control of the Principal Recipients that have impacted or may impact program</t>
  </si>
  <si>
    <t>A.  PR's Overall Self-Evaluation of Grant Performance (including a summary of how financial performance is linked to programmatic achievements)</t>
  </si>
  <si>
    <t>Prevention: Post-exposure prophylaxis (PEP)</t>
  </si>
  <si>
    <t>% of HIV seroprevalence among all newly registered TB patients</t>
  </si>
  <si>
    <t xml:space="preserve">% of adults and children who are still on treatment after 6 months, 1, 2, 3, 5 years from the initiation of treatment </t>
  </si>
  <si>
    <t>BSS (Behavioral and Surveillance Survey)</t>
  </si>
  <si>
    <t>Prevention: STI diagnosis and treatment</t>
  </si>
  <si>
    <t xml:space="preserve">% of injecting drug users who have adopted behaviors that reduce transmission of HIV. </t>
  </si>
  <si>
    <t>Sentinel surveillance</t>
  </si>
  <si>
    <t>Prevention: Blood safety and universal precaution</t>
  </si>
  <si>
    <t xml:space="preserve">% of orphaned children compared to non-orphaned children aged 10-14 who are currently attending school </t>
  </si>
  <si>
    <t>Serological surveys</t>
  </si>
  <si>
    <t>Treatment: Antiretroviral treatment (ARV) and monitoring</t>
  </si>
  <si>
    <t xml:space="preserve">% of young people aged 15-24 reporting the use of a condom the last time they had sex with a non-regular sexual partner </t>
  </si>
  <si>
    <t>Prevalence surveys</t>
  </si>
  <si>
    <t>Treatment: Prophylaxis and treatment for opportunistic infections</t>
  </si>
  <si>
    <t xml:space="preserve">% of people expressing accepting attitudes towards PLWHA, of all people surveyed aged 15-49 </t>
  </si>
  <si>
    <t xml:space="preserve">Facility-based survey </t>
  </si>
  <si>
    <t>Section 3A: Total PR Cash Outflow</t>
  </si>
  <si>
    <t>Disbursement Request - Period Covered:</t>
  </si>
  <si>
    <t>Disbursement Request - Number:</t>
  </si>
  <si>
    <t xml:space="preserve">% of female sex workers reporting the use of a condom with every client in the last month </t>
  </si>
  <si>
    <t>Key informant survey</t>
  </si>
  <si>
    <t>Care and support: Support for orphans and vulnerable children</t>
  </si>
  <si>
    <t xml:space="preserve">% of men who have had sex with a female sex worker in the last year </t>
  </si>
  <si>
    <t>Specific surveys (to be defined)</t>
  </si>
  <si>
    <t>TB/HIV collaborative activities: Intensified case-finding among PLWHA</t>
  </si>
  <si>
    <t xml:space="preserve">% of men reporting the use of condom the last time they had anal sex with a male partner in the last 6 months </t>
  </si>
  <si>
    <t xml:space="preserve">Civil registration systems (vital/disease specific registration) </t>
  </si>
  <si>
    <t>TB/HIV collaborative activities: Prevention of TB disease in PLWHA</t>
  </si>
  <si>
    <t>Census</t>
  </si>
  <si>
    <t>TB/HIV collaborative activities: Prevention of HIV in TB patients</t>
  </si>
  <si>
    <t>Health service statistics</t>
  </si>
  <si>
    <t>TB/HIV collaborative activities: Prevention of opportunistic infections in PLWHA with TB</t>
  </si>
  <si>
    <t>Patient register</t>
  </si>
  <si>
    <t xml:space="preserve">TB/HIV collaborative activities: HIV care and support for HIV-positive TB patients </t>
  </si>
  <si>
    <t xml:space="preserve">Clinical cohort follow-up studies </t>
  </si>
  <si>
    <t>TB/HIV collaborative activities: Provision of antiretroviral treatment for TB patients during TB treatment</t>
  </si>
  <si>
    <t>Community services assessment</t>
  </si>
  <si>
    <t>Supportive environment: Policy development including workplace policy</t>
  </si>
  <si>
    <t>Records: laboratory, patient (e.g. treatment cards), training, certification, other (to be specified)</t>
  </si>
  <si>
    <t xml:space="preserve">Supportive environment: Strengthening of civil society and institutional capacity building </t>
  </si>
  <si>
    <t>Operational research</t>
  </si>
  <si>
    <t>Supportive environment: Stigma reduction in all settings</t>
  </si>
  <si>
    <t>HSS: Service delivery</t>
  </si>
  <si>
    <t>HSS: PAL (Practical Approach to Lung Health)</t>
  </si>
  <si>
    <t>HSS: Human resources</t>
  </si>
  <si>
    <t>HSS: Community Systems Strengthening</t>
  </si>
  <si>
    <t>HSS: Information system &amp; Operational research</t>
  </si>
  <si>
    <t>HSS: Infrastructure</t>
  </si>
  <si>
    <t>HSS: Procurement and Supply management</t>
  </si>
  <si>
    <t>please select…</t>
  </si>
  <si>
    <t>Improving diagnosis</t>
  </si>
  <si>
    <t>TB prevalence rate</t>
  </si>
  <si>
    <t>Case detection</t>
  </si>
  <si>
    <t>Standardized treatment, patient support and patient charter</t>
  </si>
  <si>
    <t>TB incidence rate</t>
  </si>
  <si>
    <t>Treatment success rate</t>
  </si>
  <si>
    <r>
      <t xml:space="preserve">List of </t>
    </r>
    <r>
      <rPr>
        <b/>
        <u val="single"/>
        <sz val="10"/>
        <color indexed="8"/>
        <rFont val="Calibri"/>
        <family val="2"/>
      </rPr>
      <t>Latest Approved</t>
    </r>
    <r>
      <rPr>
        <b/>
        <sz val="10"/>
        <color indexed="8"/>
        <rFont val="Calibri"/>
        <family val="2"/>
      </rPr>
      <t xml:space="preserve"> Documents by functional area</t>
    </r>
  </si>
  <si>
    <t xml:space="preserve">To be made available to the LFA by the PR  </t>
  </si>
  <si>
    <t>To be submitted by the LFA to the Secretariat</t>
  </si>
  <si>
    <t>Performance Framework</t>
  </si>
  <si>
    <t>x</t>
  </si>
  <si>
    <t>M&amp;E Plan</t>
  </si>
  <si>
    <t>Survey results</t>
  </si>
  <si>
    <t>For Impact/Outcome indicators</t>
  </si>
  <si>
    <t>If newly available during the reporting period.</t>
  </si>
  <si>
    <t>Other M&amp;E assessments done by partners to assess data quality and M&amp;E system issues.</t>
  </si>
  <si>
    <t>Procurement</t>
  </si>
  <si>
    <t>Consumption reports for pharmaceuticals and health products</t>
  </si>
  <si>
    <t>Supplier invoices</t>
  </si>
  <si>
    <t>PSM Plan</t>
  </si>
  <si>
    <t>Stock level reports</t>
  </si>
  <si>
    <t>Finance</t>
  </si>
  <si>
    <t>Approved budgets</t>
  </si>
  <si>
    <t>For the periods covered by Progress Update and Disbursement Request, including the buffer period.</t>
  </si>
  <si>
    <t>Statement of sources and uses of funds (Cash flow statement)</t>
  </si>
  <si>
    <t>Cash books</t>
  </si>
  <si>
    <t xml:space="preserve">General Ledger </t>
  </si>
  <si>
    <t xml:space="preserve">Cash forecasts </t>
  </si>
  <si>
    <t>Bank statements</t>
  </si>
  <si>
    <t>Bank Reconciliations</t>
  </si>
  <si>
    <t>Annual PR Audit Report, Financial Statements, Management Letters and Responses (if Due)</t>
  </si>
  <si>
    <t>Annual SR Audit Report, Financial Statements, Management Letters and Responses (if Due)</t>
  </si>
  <si>
    <t>General Management</t>
  </si>
  <si>
    <t>Grant Agreement (including Annex A and subsequent implementation letters)</t>
  </si>
  <si>
    <t>Workplan</t>
  </si>
  <si>
    <t>This checklist is included for information and not for completion.</t>
  </si>
  <si>
    <t>Procurement and supply management</t>
  </si>
  <si>
    <t>TB mortality rate</t>
  </si>
  <si>
    <t>Smear conversion rate</t>
  </si>
  <si>
    <t>M&amp;E</t>
  </si>
  <si>
    <t>TB/HIV</t>
  </si>
  <si>
    <t>MDR-TB</t>
  </si>
  <si>
    <t xml:space="preserve">High-risk groups </t>
  </si>
  <si>
    <t>HSS (beyond TB)</t>
  </si>
  <si>
    <t>PAL (Practical Approach to Lung Health)</t>
  </si>
  <si>
    <t>PR-reported amounts</t>
  </si>
  <si>
    <t>LFA-verified amounts</t>
  </si>
  <si>
    <t>3.  Cash disbursed to third parties by the Global Fund on behalf of the PR during the period covered by this progress update:</t>
  </si>
  <si>
    <t>Forecasted amount  (reported by PR):</t>
  </si>
  <si>
    <t>LFA-adjusted forecasted amount:</t>
  </si>
  <si>
    <t>PR-requested amount</t>
  </si>
  <si>
    <t>LFA-recommended amount</t>
  </si>
  <si>
    <t>PPM / ISTC (Public-Public, Public-Private Mix (PPM) approaches and International standards for TB care)</t>
  </si>
  <si>
    <t xml:space="preserve">ACSM (Advocacy, communication and social mobilization) </t>
  </si>
  <si>
    <t>Community TB care</t>
  </si>
  <si>
    <t>Programme-based operational research</t>
  </si>
  <si>
    <t>R&amp;R TB system, quarterly report</t>
  </si>
  <si>
    <t xml:space="preserve">R&amp;R TB system, yearly management report </t>
  </si>
  <si>
    <t>Other Surveillance reports, specify</t>
  </si>
  <si>
    <t xml:space="preserve">Death rates associated with Malaria: all-cause under-5 mortality rate in highly endemic areas </t>
  </si>
  <si>
    <t>% of U5 children (and other target groups) with malaria/fever receiving appropriate treatment within 24 hours (community/health facility)</t>
  </si>
  <si>
    <t xml:space="preserve">Incidence of clinical malaria cases (estimated and/or reported) </t>
  </si>
  <si>
    <t>% of U5 children (and other target group) with uncomplicated malaria correctly managed at health facilities</t>
  </si>
  <si>
    <t>Prevention: Insecticide-treated nets (ITNs)</t>
  </si>
  <si>
    <t>Anaemia prevalence in children under 5 years of age</t>
  </si>
  <si>
    <t>% of U5 children (and other target groups) admitted with severe malaria and correctly managed at health facilities</t>
  </si>
  <si>
    <t>Prevention: Malaria prevention during pregnancy</t>
  </si>
  <si>
    <t xml:space="preserve">Prevalence of malaria parasite infection </t>
  </si>
  <si>
    <t>LFA-Verified Budget for Reporting Period</t>
  </si>
  <si>
    <t>LFA-Verified Actual for Reporting Period</t>
  </si>
  <si>
    <t>LFA-Verified Actual through period of Progress Update</t>
  </si>
  <si>
    <t>PR Audit Report</t>
  </si>
  <si>
    <t>Global Fund Management Actions</t>
  </si>
  <si>
    <t>PR Comments on Progress of Implementation</t>
  </si>
  <si>
    <t>2. Pharmaceuticals &amp; health product expenditures vs. budget</t>
  </si>
  <si>
    <t>Budget for Reporting Period*</t>
  </si>
  <si>
    <t>LFA-Verified Cumulative Budget through period of Progress Update</t>
  </si>
  <si>
    <t>Analysis
(this should not be a "Copy and Paste" of the comments provided by the PR)</t>
  </si>
  <si>
    <t>Baseline 
(if applicable)</t>
  </si>
  <si>
    <t>Data Source of Results</t>
  </si>
  <si>
    <t>Disbursement Request Period</t>
  </si>
  <si>
    <t>Summary</t>
  </si>
  <si>
    <t>Beneficiary Name</t>
  </si>
  <si>
    <t>Payee 1:</t>
  </si>
  <si>
    <t>Payee 2:</t>
  </si>
  <si>
    <t>Payee 3:</t>
  </si>
  <si>
    <t>Payee 4:</t>
  </si>
  <si>
    <t>Beneficiary Name:</t>
  </si>
  <si>
    <t>Amount in Words:</t>
  </si>
  <si>
    <t>Bank Account Number:</t>
  </si>
  <si>
    <t>Bank Code (Other):</t>
  </si>
  <si>
    <t>Routing Instructions:</t>
  </si>
  <si>
    <t>PR SECTION</t>
  </si>
  <si>
    <t>LFA SECTION</t>
  </si>
  <si>
    <t>LFA Review of PR Progress on Global Fund Management Actions</t>
  </si>
  <si>
    <t>Functional Areas</t>
  </si>
  <si>
    <t>Section 6:  LFA EVALUATION AND COMMENTS ON OVERALL PERFORMANCE</t>
  </si>
  <si>
    <t>Section 7:  Disbursement Recommendation</t>
  </si>
  <si>
    <t>Objective
No.</t>
  </si>
  <si>
    <t>Year of Target</t>
  </si>
  <si>
    <t>Intended Target</t>
  </si>
  <si>
    <t>Actual Result</t>
  </si>
  <si>
    <t>Intended Target
to date</t>
  </si>
  <si>
    <t>Actual Result
to date</t>
  </si>
  <si>
    <r>
      <t xml:space="preserve">Intended Target
 </t>
    </r>
    <r>
      <rPr>
        <sz val="11"/>
        <rFont val="Arial"/>
        <family val="2"/>
      </rPr>
      <t>(from Attachment)</t>
    </r>
  </si>
  <si>
    <r>
      <t xml:space="preserve">Actual Result
</t>
    </r>
    <r>
      <rPr>
        <sz val="11"/>
        <rFont val="Arial"/>
        <family val="2"/>
      </rPr>
      <t>(as reported by PR)</t>
    </r>
  </si>
  <si>
    <r>
      <t xml:space="preserve">Actual Result
to date
</t>
    </r>
    <r>
      <rPr>
        <sz val="11"/>
        <rFont val="Arial"/>
        <family val="2"/>
      </rPr>
      <t>(as reported by PR)</t>
    </r>
  </si>
  <si>
    <t>Section 1:  Programmatic Progress</t>
  </si>
  <si>
    <t>Section 1:   LFA Review and Verification of the Principal Recipient's Programmatic Progress</t>
  </si>
  <si>
    <t>Tied To</t>
  </si>
  <si>
    <t>LFA analysis on issues related to the procurement and supply management of pharmaceuticals and health products</t>
  </si>
  <si>
    <t>4.  Interest received on bank account</t>
  </si>
  <si>
    <t>5.  Revenue from income-generating activities (if applicable)</t>
  </si>
  <si>
    <t>1. Total PR cash outflow vs. budget</t>
  </si>
  <si>
    <t>A.  LFA-VERIFIED CASH RECONCILIATION FOR PERIOD COVERED BY PROGRESS UPDATE</t>
  </si>
  <si>
    <t>1.  Cash amount requested from the Global Fund (from line 14 – “PR's Disbursement Request” in the tab “PR_Disbursement Request_4B”), in grant currency</t>
  </si>
  <si>
    <t>Cumulative Budget through period of Progress Update*</t>
  </si>
  <si>
    <t>*TOTAL amount for these columns should reconcile with relevant amounts under "1b Disbursed to Sub Recipients" in Section 3A"</t>
  </si>
  <si>
    <t>** Where the number of SRs is significant (over 10), SRs with small budgets (less than $50,000 cumulative each) do not need to be reported separately and the figures can be aggregated in a group called "Other Minor SRs"</t>
  </si>
  <si>
    <t>Comments on the explanations for variances provided by the PR (LFA can also provide comment directly on the EFR template completed by the PR)</t>
  </si>
  <si>
    <r>
      <t xml:space="preserve">Comments on the process, assumptions and supporting documentation used by the PR to complete the template. </t>
    </r>
    <r>
      <rPr>
        <i/>
        <sz val="11"/>
        <rFont val="Arial"/>
        <family val="2"/>
      </rPr>
      <t>(If space is insufficient, please provide comments in an addendum)</t>
    </r>
  </si>
  <si>
    <t>The total budget figure is accurate based on existing approved budgets.</t>
  </si>
  <si>
    <t>The reporting dates are correct for both current period and cumulative period.</t>
  </si>
  <si>
    <t>The total figures in Tables A, B and C are equal.</t>
  </si>
  <si>
    <t>The template has been fully completed.</t>
  </si>
  <si>
    <t>Comments if any:</t>
  </si>
  <si>
    <t>The following information provided by the Principal Recipient in its EFR has been checked.</t>
  </si>
  <si>
    <t>LFA review of Enhanced Financial Reporting template</t>
  </si>
  <si>
    <t xml:space="preserve"> </t>
  </si>
  <si>
    <t>Clinical cohort follow-up studies</t>
  </si>
  <si>
    <t>Total</t>
  </si>
  <si>
    <t>NB: This page should be completed if (1) this is a split disbursement (i.e. disbursement going to more than one recipient) or (2) if there have been changes to the bank details since the previous disbursement.</t>
  </si>
  <si>
    <t>Amount in grant currency</t>
  </si>
  <si>
    <t>Payee 1 - Principal Recipient:</t>
  </si>
  <si>
    <t>Amount in currency in which beneficiary
should receive the funds:</t>
  </si>
  <si>
    <r>
      <t xml:space="preserve">Exchange rate, date and source
</t>
    </r>
    <r>
      <rPr>
        <sz val="10"/>
        <rFont val="Arial"/>
        <family val="2"/>
      </rPr>
      <t>(Complete only if currency in which beneficiary should receive the funds is different from the grant currency)</t>
    </r>
  </si>
  <si>
    <r>
      <t xml:space="preserve">Equivalent in grant currency 
</t>
    </r>
    <r>
      <rPr>
        <sz val="10"/>
        <rFont val="Arial"/>
        <family val="2"/>
      </rPr>
      <t>(Calculated based on the indicated exchange rate)</t>
    </r>
  </si>
  <si>
    <r>
      <t xml:space="preserve">Currency
</t>
    </r>
    <r>
      <rPr>
        <sz val="10"/>
        <rFont val="Arial"/>
        <family val="2"/>
      </rPr>
      <t>in which beneficiary should receive the funds</t>
    </r>
  </si>
  <si>
    <t>Bank Address</t>
  </si>
  <si>
    <t>Monitoring &amp; Evaluation</t>
  </si>
  <si>
    <t>Living Support to Clients/Target Populations</t>
  </si>
  <si>
    <r>
      <t xml:space="preserve">To add additional rows, right click the row number (Row 39 in a blank template) to the left of the row above the row for TOTAL and select copy, then over the same number, right click again and select Insert Copied Cells. </t>
    </r>
    <r>
      <rPr>
        <b/>
        <sz val="10"/>
        <rFont val="Arial"/>
        <family val="2"/>
      </rPr>
      <t>WARNING</t>
    </r>
    <r>
      <rPr>
        <sz val="10"/>
        <rFont val="Arial"/>
        <family val="2"/>
      </rPr>
      <t xml:space="preserve">: Inserting Rows without copying a row as described above will cause the formula in the variance column to become invalid and will mean the overall information will be inaccurate.
</t>
    </r>
  </si>
  <si>
    <r>
      <t xml:space="preserve">To add additional rows, right click the row number (Row 51 in a blank template) to the left of the row above the row for TOTAL and select copy, then over the same number, right click again and select Insert Copied Cells. </t>
    </r>
    <r>
      <rPr>
        <b/>
        <sz val="10"/>
        <rFont val="Arial"/>
        <family val="2"/>
      </rPr>
      <t>WARNING</t>
    </r>
    <r>
      <rPr>
        <sz val="10"/>
        <rFont val="Arial"/>
        <family val="2"/>
      </rPr>
      <t>: Inserting Rows without copying a row as described above will cause the formula in the variance column to become invalid and will mean the overall information will be inaccurate.</t>
    </r>
  </si>
  <si>
    <r>
      <t>* The sum of all three breakdowns should be equal (</t>
    </r>
    <r>
      <rPr>
        <i/>
        <sz val="10"/>
        <rFont val="Arial"/>
        <family val="2"/>
      </rPr>
      <t>A-</t>
    </r>
    <r>
      <rPr>
        <sz val="10"/>
        <rFont val="Arial"/>
        <family val="2"/>
      </rPr>
      <t xml:space="preserve"> Budget Line-item, </t>
    </r>
    <r>
      <rPr>
        <i/>
        <sz val="10"/>
        <rFont val="Arial"/>
        <family val="2"/>
      </rPr>
      <t>B-</t>
    </r>
    <r>
      <rPr>
        <sz val="10"/>
        <rFont val="Arial"/>
        <family val="2"/>
      </rPr>
      <t xml:space="preserve"> Program Activity, </t>
    </r>
    <r>
      <rPr>
        <i/>
        <sz val="10"/>
        <rFont val="Arial"/>
        <family val="2"/>
      </rPr>
      <t>C-</t>
    </r>
    <r>
      <rPr>
        <sz val="10"/>
        <rFont val="Arial"/>
        <family val="2"/>
      </rPr>
      <t xml:space="preserve"> Implementing Entity).</t>
    </r>
  </si>
  <si>
    <t>WHO Global report/estimates</t>
  </si>
  <si>
    <t>Other (type as appropriate)</t>
  </si>
  <si>
    <t>E- DISBURSEMENTS BREAKDOWN BY IMPLEMENTING ENTITY</t>
  </si>
  <si>
    <t>Cumulative Disbursements</t>
  </si>
  <si>
    <t>Note for LFAs: This page should be completed by the PR if (1) this is a split disbursement (i.e. disbursement going to more than one recipient) or (2) if there have been changes to the bank details since the previous disbursement.  The amounts and bank details below are displayed as entered by the PR.  If any of this information is incorrect, please correct them by overwriting with correct information.</t>
  </si>
  <si>
    <t>Cumulative Period</t>
  </si>
  <si>
    <t>A.  PR COMMENTS ON THE FULFILLMENT OF CONDITIONS PRECEDENT AND/OR SPECIAL CONDITIONS UNDER THE GRANT AGREEMENT</t>
  </si>
  <si>
    <t>B.  PR REVIEW OF PROGRESS ON IMPLEMENTATION OF OUTSTANDING MANAGEMENT ACTIONS FROM PREVIOUS DISBURSEMENTS</t>
  </si>
  <si>
    <t>C.  PR COMMENTS ON ANNUAL GRANT REPORTING REQUIREMENTS</t>
  </si>
  <si>
    <t>SECTION 3B: HIV/AIDS FINANCIAL REPORTING FORM</t>
  </si>
  <si>
    <t>Section 4:  Procurement and Supply Management</t>
  </si>
  <si>
    <t>Section 5: Cash Reconciliation and Disbursement Request</t>
  </si>
  <si>
    <t>1.  Period beginning date:</t>
  </si>
  <si>
    <t>4.  Cash "in transit" disbursed to the PR:</t>
  </si>
  <si>
    <t>5. Cash "in transit" disbursed to third parties by the Global Fund on behalf of the PR</t>
  </si>
  <si>
    <t>6.  PR's Disbursement Request to the Global Fund for the period immediately following the period covered by the Progress Update, plus additional period (cash buffer):</t>
  </si>
  <si>
    <t>7.  Does the PR's Disbursement Request include funds for health product procurement?</t>
  </si>
  <si>
    <t>8. Exchange Rate (used to translate local currency into grant currency)</t>
  </si>
  <si>
    <t>Section 6:  Overall Performance</t>
  </si>
  <si>
    <t>Section 7: Cash Request and Authorization</t>
  </si>
  <si>
    <t>7C:  Bank Account Details</t>
  </si>
  <si>
    <t>A.  PR &amp; LFA COMMENTS ON THE FULFILLMENT OF OUTSTANDING CONDITIONS PRECEDENT AND/OR SPECIAL CONDITIONS UNDER THE GRANT AGREEMENT</t>
  </si>
  <si>
    <t>B.  PR &amp; LFA REVIEW OF PROGRESS ON IMPLEMENTATION OF OUTSTANDING MANAGEMENT ACTIONS FROM PREVIOUS DISBURSEMENTS</t>
  </si>
  <si>
    <t>C.  PR &amp; LFA COMMENTS ON ANNUAL GRANT REPORTING REQUIREMENTS</t>
  </si>
  <si>
    <t>Section 3B: ENHANCED FINANCIAL REPORTING PERIOD</t>
  </si>
  <si>
    <t>1.  CHECKLIST</t>
  </si>
  <si>
    <t>2.  COMPLETION OF THE TEMPLATE</t>
  </si>
  <si>
    <t>3. VARIANCE ANALYSIS</t>
  </si>
  <si>
    <t>1b.  Value of Pharmaceuticals and Health Products in the PQR (6 categories only)</t>
  </si>
  <si>
    <r>
      <t xml:space="preserve">2. Based on best information available to the LFA, are there any risks of drug stockout </t>
    </r>
    <r>
      <rPr>
        <b/>
        <u val="single"/>
        <sz val="11"/>
        <rFont val="Arial"/>
        <family val="2"/>
      </rPr>
      <t>at the central level</t>
    </r>
    <r>
      <rPr>
        <b/>
        <sz val="11"/>
        <rFont val="Arial"/>
        <family val="2"/>
      </rPr>
      <t xml:space="preserve"> in the next period of implementation?  (If yes, please explain in comments box)
! </t>
    </r>
    <r>
      <rPr>
        <sz val="11"/>
        <rFont val="Arial"/>
        <family val="2"/>
      </rPr>
      <t>This section should be completed by the LFA based on best information on stock levels at the central level available to the LFA and should not require dedicated visits for on-site checks of stocks.</t>
    </r>
    <r>
      <rPr>
        <b/>
        <sz val="11"/>
        <rFont val="Arial"/>
        <family val="2"/>
      </rPr>
      <t xml:space="preserve">
</t>
    </r>
  </si>
  <si>
    <t>3.  PR comments on issues related to the procurement and supply management of pharmaceuticals and health products</t>
  </si>
  <si>
    <t>Section 4: LFA-verified Procurement and Supply Management Information</t>
  </si>
  <si>
    <t xml:space="preserve">LFA-specific section:  LFA Findings &amp; Recommendations  </t>
  </si>
  <si>
    <t>4. Cash "in transit" disbursed to the PR:</t>
  </si>
  <si>
    <t>5. Cash "in transit" disbursed to third parties by the Global Fund on behalf of the PR :</t>
  </si>
  <si>
    <t>6. Disbursement Request to the Global Fund for the period immediately following the period covered by the Progress Update, plus additional period (cash buffer):</t>
  </si>
  <si>
    <t xml:space="preserve">7C:  LFA-verified Bank Account Details </t>
  </si>
  <si>
    <r>
      <t xml:space="preserve">NB: Please ensure that section 7C Bank Details on the following page is completed, if (1) this is a split disbursement (i.e. disbursement going to more than one recipient) or (2) if there have been </t>
    </r>
    <r>
      <rPr>
        <b/>
        <u val="single"/>
        <sz val="12"/>
        <color indexed="12"/>
        <rFont val="Arial"/>
        <family val="2"/>
      </rPr>
      <t>changes</t>
    </r>
    <r>
      <rPr>
        <b/>
        <sz val="12"/>
        <color indexed="12"/>
        <rFont val="Arial"/>
        <family val="2"/>
      </rPr>
      <t xml:space="preserve"> to the bank details since the previous disbursement.</t>
    </r>
  </si>
  <si>
    <t>NB: Please ensure that section 7C Bank Details on the following page is completed  if (1) this is a split disbursement (i.e. disbursement going to more than one recipient) or (2) if there have been changes to the bank details since the previous disbursement.</t>
  </si>
  <si>
    <t>1.  Cash Balance: Beginning of period covered by Progress Update (line 10 from Cash Reconciliation section of the period covered  by the previous Progress Update):</t>
  </si>
  <si>
    <t>1.  Cash Balance: Beginning of period covered by Progress Update (line 10 from Cash Reconciliation section of the period covered by the previous Progress Update):</t>
  </si>
  <si>
    <t>7.  Total PR cash outflow during period covered by Progress Update (value entered in Section 3A "Total cash outflow"):</t>
  </si>
  <si>
    <t>B.  Programmatic Indicators</t>
  </si>
  <si>
    <t xml:space="preserve">Targets cumulative?
</t>
  </si>
  <si>
    <t>B. Programmatic Indicators</t>
  </si>
  <si>
    <t xml:space="preserve">1a.  Has the PR updated the Price Quality Reporting (PQR) with the required information on the pharmaceuticals and health products received during the period covered by this PU/DR’ (if applicable)?  (If health products procurement information has not been entered into the PQR, please explain why in comments box)    </t>
  </si>
  <si>
    <t>Value of  products received during reporting period</t>
  </si>
  <si>
    <t>Cumulative value of  products received since Jan 2011</t>
  </si>
  <si>
    <t>Cumulative value of products verified as correct by the LFA in the PQR since Jan 2011</t>
  </si>
  <si>
    <t>Note for LFAs: The information below is displayed as entered by the PR.  If any of this information is incorrect, please correct them by overwriting with correct information.</t>
  </si>
  <si>
    <t xml:space="preserve">Note: All programmatic indicators contained in the current Performance Framework should be listed, regardless of whether there are targets/results for the period covered by the Progress Update or whether the targets have been met in previous periods.  </t>
  </si>
  <si>
    <t>3. Cash Balance: End of period covered by Progress Update (number 10 from PR Cash Reconciliation sheet):</t>
  </si>
  <si>
    <t>3. Cash Balance: End of period covered by Progress Update (number 10 from LFA or PR Cash Reconciliation sheet):</t>
  </si>
  <si>
    <t>A1</t>
  </si>
  <si>
    <t>A2</t>
  </si>
  <si>
    <t>B1</t>
  </si>
  <si>
    <t xml:space="preserve">B2 </t>
  </si>
  <si>
    <t>C</t>
  </si>
  <si>
    <t>Exceeding expectations</t>
  </si>
  <si>
    <t>Meeting expectations</t>
  </si>
  <si>
    <t>Performance rating</t>
  </si>
  <si>
    <t>Range for cumulative disbursement amount (after the currently recommended disbursement)</t>
  </si>
  <si>
    <t>Above 95% of cumulative budget through the next reporting period</t>
  </si>
  <si>
    <t>Between 85-105% of cumulative budget through the next reporting period</t>
  </si>
  <si>
    <t>Between 55-95% of cumulative budget through the next reporting period</t>
  </si>
  <si>
    <t>Between 25-65% of cumulative budget through the next reporting period</t>
  </si>
  <si>
    <t>Below 35% of cumulative budget through the next reporting period</t>
  </si>
  <si>
    <t>Is the recommended disbursement within the range?</t>
  </si>
  <si>
    <t>Inadequate but potential demonstrated</t>
  </si>
  <si>
    <t>Adequate</t>
  </si>
  <si>
    <t>Unacceptable</t>
  </si>
  <si>
    <t xml:space="preserve">Select </t>
  </si>
  <si>
    <r>
      <t xml:space="preserve">  (cash "buffer") beginning date</t>
    </r>
    <r>
      <rPr>
        <sz val="11"/>
        <rFont val="Arial"/>
        <family val="2"/>
      </rPr>
      <t>:</t>
    </r>
  </si>
  <si>
    <t>(cash "buffer") beginning date</t>
  </si>
  <si>
    <t>(2) When the additional (cash "buffer" ) period is 1 or 2months, the approved budget and forecasted amounts should be calculated as prorated values for the period following the regular buffer period.</t>
  </si>
  <si>
    <r>
      <t>cash "buffer" agreed with FPM</t>
    </r>
    <r>
      <rPr>
        <b/>
        <sz val="11"/>
        <rFont val="Arial"/>
        <family val="2"/>
      </rPr>
      <t xml:space="preserve"> (2)</t>
    </r>
  </si>
  <si>
    <r>
      <t>Cumulative disbursed amount to date</t>
    </r>
    <r>
      <rPr>
        <b/>
        <sz val="11"/>
        <color indexed="8"/>
        <rFont val="Arial"/>
        <family val="2"/>
      </rPr>
      <t xml:space="preserve"> (*)</t>
    </r>
  </si>
  <si>
    <r>
      <t xml:space="preserve"> </t>
    </r>
    <r>
      <rPr>
        <b/>
        <sz val="11"/>
        <rFont val="Arial"/>
        <family val="2"/>
      </rPr>
      <t>(*)</t>
    </r>
    <r>
      <rPr>
        <sz val="11"/>
        <rFont val="Arial"/>
        <family val="2"/>
      </rPr>
      <t xml:space="preserve">This data can be obtained from the "Disbursements in detail report (PDF)" (http://www.theglobalfund.org/documents/disbursementdetails.pdf) </t>
    </r>
  </si>
  <si>
    <t>A. DISBURSEMENT RECOMMENDATION</t>
  </si>
  <si>
    <t>B.  VERIFICATIONS</t>
  </si>
  <si>
    <t>Current budget forecasts of the Principal Recipient for the next disbursement period plus buffer period have been reviewed for reasonableness</t>
  </si>
  <si>
    <t>2a. Cash buffer period (by default)</t>
  </si>
  <si>
    <t>Cumulative budget through the next period of implementation (including the buffer)</t>
  </si>
  <si>
    <t>Cumulative disbursed after recommended disbursement (including the buffer)</t>
  </si>
  <si>
    <t>Indicative disbursement ranges by performance rating (included as a reference)</t>
  </si>
  <si>
    <t>3.  Rationale for the LFA's disbursement recommendation (if resulting in cumulative disbursement outside the indicative ranges):</t>
  </si>
  <si>
    <t>(2) When the additional (cash "buffer" ) period is 1 or 2 months, the approved budget and forecasted amounts should be calculated as prorated values for the period following the regular buffer period.</t>
  </si>
  <si>
    <t>LFA_Findings &amp; Recommendations</t>
  </si>
  <si>
    <r>
      <t>!</t>
    </r>
    <r>
      <rPr>
        <sz val="13"/>
        <rFont val="Arial"/>
        <family val="2"/>
      </rPr>
      <t xml:space="preserve"> This table should contain a full text of the CP and/or other special conditions due for fulfilment during this period or outstanding from previous periods.</t>
    </r>
  </si>
  <si>
    <r>
      <t xml:space="preserve">! </t>
    </r>
    <r>
      <rPr>
        <sz val="13"/>
        <rFont val="Arial"/>
        <family val="2"/>
      </rPr>
      <t>Some Special Conditions may apply to more than one period of grant implementation.  Their fulfilment during one period does not automatically imply fulfilment in subsequent periods.  The LFA should verify that the status of such conditions is reported by the PR during each period concerned.</t>
    </r>
  </si>
  <si>
    <t>M&amp;E Systems Strengthening Assessment</t>
  </si>
  <si>
    <r>
      <t xml:space="preserve">2b.  Additional "buffer" (discretionary, select only if there is a prior agreement with the FPM) </t>
    </r>
    <r>
      <rPr>
        <b/>
        <sz val="11"/>
        <rFont val="Arial"/>
        <family val="2"/>
      </rPr>
      <t>(1)</t>
    </r>
  </si>
  <si>
    <t>(1) Upon agreement with the FPM, additional Cash buffer can be requested if the PU/DR report contains a completed EFR report or a completed Annex on SR financials, requested by the Secretariat, or if there are any additional GF-specific requirements that cannot be delivered within 45 days.  However such requests may or may not be satisfied based on the review of the current PUDR</t>
  </si>
  <si>
    <t>Indicator rating</t>
  </si>
  <si>
    <t>Any major management issues resulting in downgrade?</t>
  </si>
  <si>
    <t>Overall Grant Rating</t>
  </si>
  <si>
    <t>A.  Overall Evaluation and Rating of Grant Performance (including a summary of how financial performance is linked to programmatic achievements)</t>
  </si>
  <si>
    <r>
      <t xml:space="preserve">! </t>
    </r>
    <r>
      <rPr>
        <sz val="11"/>
        <rFont val="Arial"/>
        <family val="2"/>
      </rPr>
      <t xml:space="preserve"> The evaluation should be undertaken by taking into account programmatic achievements, financial performance and program issues in various functional areas (M&amp;E, Finance, Procurement, and Program Management, including management of sub-recipients).  See Guidelines for more detailed guidance on the completion of this section.</t>
    </r>
    <r>
      <rPr>
        <sz val="11"/>
        <color indexed="53"/>
        <rFont val="Arial"/>
        <family val="2"/>
      </rPr>
      <t xml:space="preserve">
</t>
    </r>
    <r>
      <rPr>
        <b/>
        <sz val="11"/>
        <color indexed="12"/>
        <rFont val="Arial"/>
        <family val="2"/>
      </rPr>
      <t>!</t>
    </r>
    <r>
      <rPr>
        <sz val="11"/>
        <color indexed="53"/>
        <rFont val="Arial"/>
        <family val="2"/>
      </rPr>
      <t xml:space="preserve"> </t>
    </r>
    <r>
      <rPr>
        <sz val="11"/>
        <rFont val="Arial"/>
        <family val="2"/>
      </rPr>
      <t xml:space="preserve"> For RCC grants, this section should cover the period from the RCC start date through the end date of the current Progress Update period.                                                                                                                                          </t>
    </r>
    <r>
      <rPr>
        <b/>
        <sz val="11"/>
        <color indexed="12"/>
        <rFont val="Arial"/>
        <family val="2"/>
      </rPr>
      <t>!</t>
    </r>
    <r>
      <rPr>
        <b/>
        <sz val="11"/>
        <rFont val="Arial"/>
        <family val="2"/>
      </rPr>
      <t xml:space="preserve"> </t>
    </r>
    <r>
      <rPr>
        <sz val="11"/>
        <rFont val="Arial"/>
        <family val="2"/>
      </rPr>
      <t>For guidance on the methodology for rating overall performance, refer to Annex 2 of Guidelines.</t>
    </r>
  </si>
  <si>
    <t>Overall Rating</t>
  </si>
  <si>
    <t>D.  Summary of the LFA's approach used for verification of financial, programmatic and procurement data and Quality Assurance undertaken by the LFA</t>
  </si>
  <si>
    <r>
      <t xml:space="preserve">PR Bank details verified/corrected by LFA
</t>
    </r>
  </si>
  <si>
    <t>% range</t>
  </si>
  <si>
    <t>TB Detection</t>
  </si>
  <si>
    <t>TB Treatment</t>
  </si>
  <si>
    <t>Prevention: Behavioral Change Communication - Mass Media</t>
  </si>
  <si>
    <t>Prevention: Behavioral Change Communication - Community Outreach</t>
  </si>
  <si>
    <t>Ministry Health (MoH)</t>
  </si>
  <si>
    <t>Other Multilateral Organization</t>
  </si>
  <si>
    <t>Health System Strengthening (HSS)</t>
  </si>
  <si>
    <t>Prevention: Insecticite-treated nets (ITNs)</t>
  </si>
  <si>
    <t>Prevention: Malaria in pregnancy</t>
  </si>
  <si>
    <t>Prevention: Other - specify</t>
  </si>
  <si>
    <t>Treatment: Prompt, effective antimalatial treatment</t>
  </si>
  <si>
    <t>Health System Strengthening</t>
  </si>
  <si>
    <t>Standardized treatment, pation support and patient charter</t>
  </si>
  <si>
    <t>Procurement and Supply management</t>
  </si>
  <si>
    <t>High-risk groups</t>
  </si>
  <si>
    <t>8.  Exchange Rate (used to translate local currency into grant currency)</t>
  </si>
  <si>
    <t xml:space="preserve">Name of local currency, date and source of the exchange rate, and other comments (if appropriate) </t>
  </si>
  <si>
    <t>Name of local currency and LFA comments on the exchange rates used by the PR</t>
  </si>
  <si>
    <t>Current Period</t>
  </si>
  <si>
    <t>The PR expenditure in Table C is consistent with PR expenditure for the same period as provided in the Progress Updates/Disbursements Request (PU/DR).</t>
  </si>
  <si>
    <t xml:space="preserve">The total expenditure is supported by appropriate documentation ( PR expenditure reports, bank reconciliations, SR expenditure reports to PR etc.) or reasonable assumptions. </t>
  </si>
  <si>
    <t>LFA Comments on the PR's overall verification efforts of SR expenditure and the explanations of variance provided</t>
  </si>
  <si>
    <r>
      <rPr>
        <b/>
        <sz val="12"/>
        <rFont val="Arial"/>
        <family val="2"/>
      </rPr>
      <t>*</t>
    </r>
    <r>
      <rPr>
        <b/>
        <sz val="11"/>
        <rFont val="Arial"/>
        <family val="2"/>
      </rPr>
      <t xml:space="preserve"> Indicator No.</t>
    </r>
  </si>
  <si>
    <r>
      <t>TO BE COMPLETED ONLY</t>
    </r>
    <r>
      <rPr>
        <b/>
        <i/>
        <u val="single"/>
        <sz val="10"/>
        <rFont val="Arial"/>
        <family val="2"/>
      </rPr>
      <t xml:space="preserve"> ONCE</t>
    </r>
    <r>
      <rPr>
        <b/>
        <i/>
        <sz val="10"/>
        <rFont val="Arial"/>
        <family val="2"/>
      </rPr>
      <t xml:space="preserve"> A YEAR EXCEPT AT MONTH 18 FOR PURPOSES OF PHASE 2 REVIEW</t>
    </r>
  </si>
  <si>
    <r>
      <t xml:space="preserve">Please explain any significant variance (based on your judgment) between the forecasted amounts and the amounts as per approved budgets.  Please specify the main factors and related amounts that are the major drivers of the variance. 
NB. Consider the following items when providing the analysis. 
  - Expected timing of payments for any significant budgetary items,
  - Impact of existing cash balance at SR levels
  - Current confirmed commitments to be paid during disbursement request period 
  - Current/expected unit prices compared to those in the budget 
  - Change in quantities compared to budget
  - Exchange rates and inflation
  - Linkage between budget absorption and programmatic performance to-date.
</t>
    </r>
    <r>
      <rPr>
        <b/>
        <sz val="11"/>
        <rFont val="Arial"/>
        <family val="2"/>
      </rPr>
      <t xml:space="preserve">! </t>
    </r>
    <r>
      <rPr>
        <sz val="11"/>
        <rFont val="Arial"/>
        <family val="2"/>
      </rPr>
      <t>The forecast should include any existing commitments (eligible under this grant) as of the end of the reporting period and which are likely to be paid during the disbursement period</t>
    </r>
  </si>
  <si>
    <r>
      <t xml:space="preserve">PR's explanation of variance (1) between cumulative budget and cumulative expenditure and (2) between cumulative disbursement and cumulative expenditure </t>
    </r>
    <r>
      <rPr>
        <sz val="11"/>
        <rFont val="Arial"/>
        <family val="2"/>
      </rPr>
      <t>(mandatory for amounts above $50,000 or equivalent and with more than 10% variance)</t>
    </r>
  </si>
  <si>
    <t>Value of products entered by the PR and verified as correct by the LFA in the PQR during reporting period</t>
  </si>
  <si>
    <r>
      <t>LFA's explanation of any significant variance between forecasted amounts and amounts as originally budgeted.</t>
    </r>
    <r>
      <rPr>
        <sz val="11"/>
        <rFont val="Arial"/>
        <family val="2"/>
      </rPr>
      <t xml:space="preserve">
Please explain any significant variance (based on your judgment) between the forecasted amounts and the amounts as per approved budgets.  Please specify the main factors and related amounts that are the major drivers of the variance. 
NB. Consider the following items when providing the analysis. 
  - Expected timing of payments for any significant budgetary items,
  - Impact of existing cash balance at SR levels
  - Current confirmed commitments to be paid during disbursement request period 
  - Current/expected unit prices compared to those in the budget 
  - Change in quantities compared to budget
  - Exchange rates and inflation
  - Linkage between budget absorption and programmatic performance to-date.
</t>
    </r>
    <r>
      <rPr>
        <i/>
        <sz val="11"/>
        <rFont val="Arial"/>
        <family val="2"/>
      </rPr>
      <t xml:space="preserve">
</t>
    </r>
    <r>
      <rPr>
        <b/>
        <sz val="11"/>
        <rFont val="Arial"/>
        <family val="2"/>
      </rPr>
      <t>!</t>
    </r>
    <r>
      <rPr>
        <sz val="11"/>
        <rFont val="Arial"/>
        <family val="2"/>
      </rPr>
      <t xml:space="preserve"> The forecast should include any existing commitments (eligible under this grant) as of the end of the reporting period and which are likely to be paid during the disbursement period</t>
    </r>
  </si>
  <si>
    <r>
      <t xml:space="preserve">PR's explanation of variance 
(1) between cumulative budget and cumulative expenditure and 
(2) between cumulative disbursement and cumulative expenditure </t>
    </r>
    <r>
      <rPr>
        <sz val="11"/>
        <rFont val="Arial"/>
        <family val="2"/>
      </rPr>
      <t>(mandatory for amounts above $50,000 or equivalent and with more than 10% variance)</t>
    </r>
  </si>
  <si>
    <t>** Where the number of SRs is significant (over 10), SRs with small budgets (less than $50,000 or EUR equivalent cumulative each) do not need to be reported separately and the figures can be aggregated in a group called "Other Minor SRs"</t>
  </si>
  <si>
    <r>
      <rPr>
        <b/>
        <sz val="13"/>
        <color indexed="12"/>
        <rFont val="Arial"/>
        <family val="2"/>
      </rPr>
      <t>!</t>
    </r>
    <r>
      <rPr>
        <sz val="13"/>
        <rFont val="Arial"/>
        <family val="2"/>
      </rPr>
      <t xml:space="preserve"> If a Condition Precedent that was previously fulfilled is re-opened due to new circumstances, and the issue addressed by this condition is considered critical, the issue should be disclosed by the LFA in the Section 4 LFA Findings and Recommendations.  At the discretion of the Fund Portfolio Manager, the issue may be followed up through the management actions assigned by the Global Fund to the PR.</t>
    </r>
  </si>
  <si>
    <r>
      <rPr>
        <b/>
        <sz val="14"/>
        <color indexed="12"/>
        <rFont val="Arial"/>
        <family val="2"/>
      </rPr>
      <t>!</t>
    </r>
    <r>
      <rPr>
        <sz val="14"/>
        <rFont val="Arial"/>
        <family val="2"/>
      </rPr>
      <t xml:space="preserve"> Based on the information provided in the previous sections and your understanding of the grant, please summarise any </t>
    </r>
    <r>
      <rPr>
        <u val="single"/>
        <sz val="14"/>
        <rFont val="Arial"/>
        <family val="2"/>
      </rPr>
      <t>important</t>
    </r>
    <r>
      <rPr>
        <sz val="14"/>
        <rFont val="Arial"/>
        <family val="2"/>
      </rPr>
      <t xml:space="preserve"> management issues, proposing a recommendation for each.
</t>
    </r>
    <r>
      <rPr>
        <b/>
        <sz val="14"/>
        <color indexed="12"/>
        <rFont val="Arial"/>
        <family val="2"/>
      </rPr>
      <t xml:space="preserve">NB: an issue is considered as 'important' if it impacts or is likely to impact program implementation and results.  </t>
    </r>
    <r>
      <rPr>
        <b/>
        <sz val="14"/>
        <rFont val="Arial"/>
        <family val="2"/>
      </rPr>
      <t xml:space="preserve">  </t>
    </r>
    <r>
      <rPr>
        <sz val="14"/>
        <rFont val="Arial"/>
        <family val="2"/>
      </rPr>
      <t xml:space="preserve">                                                                                                                                                                                                      </t>
    </r>
    <r>
      <rPr>
        <sz val="14"/>
        <color indexed="12"/>
        <rFont val="Arial"/>
        <family val="2"/>
      </rPr>
      <t xml:space="preserve">! </t>
    </r>
    <r>
      <rPr>
        <sz val="14"/>
        <rFont val="Arial"/>
        <family val="2"/>
      </rPr>
      <t>Instead of repeating detailed descriptions of issues covered in other sections, it is acceptable to state the issue and reference the section containing the details.</t>
    </r>
  </si>
  <si>
    <t>On-going Progress Update and Disbursement Request and LFA On-going Progress Review and Disbursement Recommendation</t>
  </si>
  <si>
    <t xml:space="preserve">In completing this report, please refer  to the detailed "Guidelines for completing the
PR “ongoing progress update and disbursement request”, and LFA “ongoing progress review and disbursement recommendation”
</t>
  </si>
  <si>
    <r>
      <t>*</t>
    </r>
    <r>
      <rPr>
        <b/>
        <sz val="11"/>
        <rFont val="Arial"/>
        <family val="2"/>
      </rPr>
      <t xml:space="preserve"> Indicator No. should correspond to the indicator number listed in the approved Performance Framework of the grant (1.1, 1.2, etc.)</t>
    </r>
  </si>
  <si>
    <r>
      <rPr>
        <b/>
        <sz val="12"/>
        <color indexed="12"/>
        <rFont val="Arial"/>
        <family val="2"/>
      </rPr>
      <t>!</t>
    </r>
    <r>
      <rPr>
        <sz val="12"/>
        <rFont val="Arial"/>
        <family val="2"/>
      </rPr>
      <t xml:space="preserve"> Please include in this table the CP number as per Grant Agreement and full text of CPs and/or other special conditions due for fulfilment during this period </t>
    </r>
    <r>
      <rPr>
        <u val="single"/>
        <sz val="12"/>
        <rFont val="Arial"/>
        <family val="2"/>
      </rPr>
      <t>or</t>
    </r>
    <r>
      <rPr>
        <sz val="12"/>
        <rFont val="Arial"/>
        <family val="2"/>
      </rPr>
      <t xml:space="preserve"> outstanding from previous periods. 
</t>
    </r>
    <r>
      <rPr>
        <b/>
        <sz val="12"/>
        <color indexed="12"/>
        <rFont val="Arial"/>
        <family val="2"/>
      </rPr>
      <t>!</t>
    </r>
    <r>
      <rPr>
        <sz val="12"/>
        <color indexed="12"/>
        <rFont val="Arial"/>
        <family val="2"/>
      </rPr>
      <t xml:space="preserve"> </t>
    </r>
    <r>
      <rPr>
        <sz val="12"/>
        <rFont val="Arial"/>
        <family val="2"/>
      </rPr>
      <t>Some Special Conditions may apply to more than one period of grant implementation.  Their fulfilment during one period does not automatically imply fulfilment in subsequent periods.  The LFA should verify that the status of such conditions is reported by the PR during each period concerned.</t>
    </r>
  </si>
  <si>
    <r>
      <t>!</t>
    </r>
    <r>
      <rPr>
        <sz val="12"/>
        <rFont val="Arial"/>
        <family val="2"/>
      </rPr>
      <t xml:space="preserve"> Please list all issues raised in the last Management Letter from the Global Fund or outstanding from previous Management Letters, and comment on the progress. Please include the date of the management letter and the item number.</t>
    </r>
  </si>
  <si>
    <r>
      <t xml:space="preserve">1a.  Have you updated the Price Quality Reporting (PQR) with the required information on the pharmaceuticals and health products received during the period covered by this PU/DR’ (if applicable)?  If health products procurement information has not been entered into the PQR, please explain why.
     </t>
    </r>
    <r>
      <rPr>
        <b/>
        <sz val="11"/>
        <color indexed="12"/>
        <rFont val="Arial"/>
        <family val="2"/>
      </rPr>
      <t>!</t>
    </r>
    <r>
      <rPr>
        <sz val="11"/>
        <rFont val="Arial"/>
        <family val="2"/>
      </rPr>
      <t xml:space="preserve">  For further guidance on PQR data entry, please refer to the guidelines.</t>
    </r>
  </si>
  <si>
    <r>
      <t xml:space="preserve">2.  Based on the most up-to-date stock situation, are there any risks of stockouts of key pharmaceuticals &amp; health products </t>
    </r>
    <r>
      <rPr>
        <b/>
        <u val="single"/>
        <sz val="11"/>
        <rFont val="Arial"/>
        <family val="2"/>
      </rPr>
      <t>at the central level</t>
    </r>
    <r>
      <rPr>
        <b/>
        <sz val="11"/>
        <rFont val="Arial"/>
        <family val="2"/>
      </rPr>
      <t xml:space="preserve"> in the next period of implementation?  If yes, please comment.</t>
    </r>
  </si>
  <si>
    <r>
      <t>!</t>
    </r>
    <r>
      <rPr>
        <sz val="11"/>
        <rFont val="Arial"/>
        <family val="2"/>
      </rPr>
      <t xml:space="preserve"> An explanation must be provided if there have been any adjustments.</t>
    </r>
  </si>
  <si>
    <t>(1) Additional Cash buffer can be requested if the next PU/DR report will contain a completed EFR report or a completed Annex on SR financials, requested by the Secretariat, or if there are any additional GF-specific requirements that cannot be delivered within 45 days. An agreement in principal from the FPM should be obtained prior to requesting an additional cash buffer.</t>
  </si>
  <si>
    <r>
      <t xml:space="preserve">! </t>
    </r>
    <r>
      <rPr>
        <sz val="11"/>
        <color indexed="53"/>
        <rFont val="Arial"/>
        <family val="2"/>
      </rPr>
      <t xml:space="preserve"> </t>
    </r>
    <r>
      <rPr>
        <sz val="11"/>
        <rFont val="Arial"/>
        <family val="2"/>
      </rPr>
      <t>The self-evaluation should be undertaken by taking into account programmatic achievements, financial performance and program issues in various functional areas (M&amp;E, Finance, Procurement, and Program Management, including management of sub-recipients).  See Guidelines for more detailed guidance.</t>
    </r>
  </si>
  <si>
    <t>Cumulative Budget through period of this Progress Update*</t>
  </si>
  <si>
    <t>Cumulative Disbursed through period of this Progress Update*</t>
  </si>
  <si>
    <t>Cash balance at the end of the period covered by this Progress Update</t>
  </si>
  <si>
    <t>See guidance on SSUF content and format in the guidelines.</t>
  </si>
  <si>
    <r>
      <t>!</t>
    </r>
    <r>
      <rPr>
        <sz val="13"/>
        <rFont val="Arial"/>
        <family val="2"/>
      </rPr>
      <t xml:space="preserve"> This table should contain all issues raised in the last Management Letter from the Global Fund or outstanding from previous Management Letters, and comment on the progress.</t>
    </r>
  </si>
  <si>
    <r>
      <t>(!)</t>
    </r>
    <r>
      <rPr>
        <sz val="11"/>
        <rFont val="Arial"/>
        <family val="2"/>
      </rPr>
      <t xml:space="preserve"> This table is included in the PU/DR form with the aim to improve completeness of information in the PQR system and not for comparing PQR amounts vis-à-vis expenditure per se. NB: PQR and expenditure amounts on health products may not be equal due to a timelag between payments and delivery of pharmaceuticals/health products.
</t>
    </r>
    <r>
      <rPr>
        <b/>
        <sz val="11"/>
        <color indexed="12"/>
        <rFont val="Arial"/>
        <family val="2"/>
      </rPr>
      <t>(!)</t>
    </r>
    <r>
      <rPr>
        <sz val="11"/>
        <rFont val="Arial"/>
        <family val="2"/>
      </rPr>
      <t xml:space="preserve">  For further guidance on PQR data entry, please refer to the guidelines.</t>
    </r>
  </si>
  <si>
    <t xml:space="preserve">During the lifetime of a grant, the Global Fund periodically disburses funds to the Principal Recipient (PR) based on demonstrated program performance and financial needs for the following period of implementation. 
The PR’s ongoing progress update and disbursement request (PU/DR) is both a progress report on the latest completed period of program implementation and a request for funds for the following period of implementation. Its purpose is to provide an update of the programmatic and financial progress of a Global Fund-financed grant, as well as an update on fulfillment of conditions precedent, management actions and other requirements. The PU/DR, alongside the Local Fund Agent (LFA) ongoing progress review and disbursement recommendation (short-form: LFA-verified PU/DR), forms the basis for the Global Fund’s disbursement decision by linking historical and expected program performance with the level of financing to be provided to the PR.
One Excel file contains both the PR’s PU/DR and the LFA-verified PU/DR. The PR should only complete the worksheets of the file pertaining to the PU/DR (the worksheet tabs color-coded in green), whereas the LFA should complete the worksheets of the file pertaining to the LFA-verified PU/DR (the worksheet tabs color-coded in blue). The Excel file also includes a reference checklist of supporting documents for the PU/DR review (the worksheet tab color-coded in yellow). This checklist is included for information and not for completion. The PU/DR should be completed by the PR of a Global Fund grant for every period in which a progress update is required, usually either on a quarterly, semiannual or annual basis, regardless of whether or not a disbursement is being requested. Once a year, the PR is expected to submit the Enhanced Financial Report (EFR) as part of the PU/DR (there is a dedicated tab for EFR in the Excel file). 
The PR is required to submit the PU/DR to the LFA within 45 calendar days from the closing date of the relevant progress update period when the report does not contain the EFR (as indicated in the performance framework of Annex A of the grant agreement) and within 60 calendar days when the report contains the EFR (once a year). 
The LFA should complete and submit a signed copy of the LFA-verified PU/DR to the Global Fund within ten working days after receiving the final signed version of the PU/DR from the PR and within 13 working days when the PU/DR report contains the EFR (once a year), unless agreed otherwise with the FPM (The LFA does not need to submit original/hard copies of each PU/DR reports. However, these documents should be available at the LFA’s offices for any audit/reviews. Also, the LFA should be ready at all times to submit these originals to the Secretariat upon request).  In this report the LFA should provide an analysis and comments based on verification of the PR-reported information, document grant risks and recommendations for improving program implementation, and finally, provide a performance rating to the grant and disbursement recommendation for the Global Fund’s consideration.  In defining the performance rating and recommending a disbursement amount, the LFA should use the Grant Rating Methodology of the Global Fund (as described in Annex 2 and communicated at various regional meetings and LFA training events) along with the Excel version of the Grant Rating Tool (to be provided to LFAs) to support the calculation of Indicator Rating.  
</t>
  </si>
  <si>
    <t>! A Statement of Sources and Uses of Funds (SSUF) is to be provided by PR along with the PUDR form</t>
  </si>
  <si>
    <r>
      <rPr>
        <b/>
        <sz val="16"/>
        <color indexed="12"/>
        <rFont val="Arial"/>
        <family val="2"/>
      </rPr>
      <t xml:space="preserve">Annex to PU/DR - LFA-reviewed Sub-recipient financial information </t>
    </r>
    <r>
      <rPr>
        <b/>
        <sz val="14"/>
        <color indexed="12"/>
        <rFont val="Arial"/>
        <family val="2"/>
      </rPr>
      <t xml:space="preserve">
! Completion of this table by the PR and verification by the LFA are </t>
    </r>
    <r>
      <rPr>
        <b/>
        <u val="single"/>
        <sz val="14"/>
        <color indexed="12"/>
        <rFont val="Arial"/>
        <family val="2"/>
      </rPr>
      <t>discretionary</t>
    </r>
    <r>
      <rPr>
        <b/>
        <sz val="14"/>
        <color indexed="12"/>
        <rFont val="Arial"/>
        <family val="2"/>
      </rPr>
      <t>, and should be done upon the Secretariat's request.</t>
    </r>
  </si>
  <si>
    <t>Cumulative Actual Expenditure through period covered by this Progress Update</t>
  </si>
  <si>
    <t>NB: The LFA should sign a printed version of the verified PU/DR and send it to the Secretariat as a pdf file by email, or include an electronic signature in the Excel file to be submitted to the Global Fund.</t>
  </si>
  <si>
    <t>Prevention: Behavioral Change Communication - Mass media</t>
  </si>
  <si>
    <t>Prevention: Behavioral Change Communication - community outreach</t>
  </si>
  <si>
    <t xml:space="preserve">Prevention: Counseling and Testing </t>
  </si>
  <si>
    <t>Supportive environment: Program management and administration</t>
  </si>
  <si>
    <t>HSS: Other, specify</t>
  </si>
  <si>
    <t>Prevention:  Behavioral Change Communication - Mass media</t>
  </si>
  <si>
    <t>Prevention:  Behavioral Change Communication - community outreach</t>
  </si>
  <si>
    <t>Other:Specify</t>
  </si>
  <si>
    <t>Montenegro</t>
  </si>
  <si>
    <t>HIV/AIDS</t>
  </si>
  <si>
    <t>MNT-910-G03-H</t>
  </si>
  <si>
    <t>EUR</t>
  </si>
  <si>
    <t>Semester</t>
  </si>
  <si>
    <t>Annual</t>
  </si>
  <si>
    <t>EURO</t>
  </si>
  <si>
    <t>To prevent HIV transmission among most-at-risk population</t>
  </si>
  <si>
    <t>To improve quality of care and support to PLHIV</t>
  </si>
  <si>
    <t xml:space="preserve">To Create Supportive Environment for HIV prevention and Care </t>
  </si>
  <si>
    <t>To strengthen the HIV surveillance system among most-at-risk populations</t>
  </si>
  <si>
    <t xml:space="preserve">To increase capacity and coordination of a focused response to HIV </t>
  </si>
  <si>
    <t>Programme management costs</t>
  </si>
  <si>
    <t>SR</t>
  </si>
  <si>
    <t>UNDP Montenegro</t>
  </si>
  <si>
    <t>Institute for public Health</t>
  </si>
  <si>
    <t>Clinic for Infectious diesises</t>
  </si>
  <si>
    <t>Primary Health Care Centre Podgorica</t>
  </si>
  <si>
    <t>Bureau For Education</t>
  </si>
  <si>
    <t>CAZAS</t>
  </si>
  <si>
    <t>Juventas</t>
  </si>
  <si>
    <t>Montevita</t>
  </si>
  <si>
    <t>SOS</t>
  </si>
  <si>
    <t>Zastita</t>
  </si>
  <si>
    <t>Primary Health Care Centre Kotor</t>
  </si>
  <si>
    <t>State texybook publish Agency</t>
  </si>
  <si>
    <t>Assoc. of Private Dentist-Mont</t>
  </si>
  <si>
    <t>Montenegrin HIV Foundation</t>
  </si>
  <si>
    <t>NVO Mladi I Zdravlje</t>
  </si>
  <si>
    <t>NVO Otvori Srce</t>
  </si>
  <si>
    <t>Clinic for Infectious
 diseases</t>
  </si>
  <si>
    <t>Primary Health Care
 Centre Podgorica</t>
  </si>
  <si>
    <t>Primary Health 
Care Centre Kotor</t>
  </si>
  <si>
    <t>State textbook 
publish Agency</t>
  </si>
  <si>
    <t>Crnogorska HIV 
Fondacija</t>
  </si>
  <si>
    <t>NVO MLADI I 
ZDRAVLJE</t>
  </si>
  <si>
    <t>Udruženje privatnih 
doktora stomatologije</t>
  </si>
  <si>
    <t>Impact</t>
  </si>
  <si>
    <t>HIV prevalence among IDUs</t>
  </si>
  <si>
    <t>0.4  %</t>
  </si>
  <si>
    <t>2014</t>
  </si>
  <si>
    <t>&lt;1%</t>
  </si>
  <si>
    <t>14/08/2014</t>
  </si>
  <si>
    <t xml:space="preserve">Numerator: Number of IDUs who test positive for HIV - 1
Denominator: Number of IDUs tested for HIV - 355
Results from the BSS survey conducted by Institute of Public Health with 355 participants (RDS, 2011). </t>
  </si>
  <si>
    <t>HIV prevalence among MSM</t>
  </si>
  <si>
    <t>N/A</t>
  </si>
  <si>
    <t>&lt;5%</t>
  </si>
  <si>
    <t xml:space="preserve">Numerator: Number of MSM who test positive for HIV - 5
Denominator: Number of MSM tested for HIV - 111
Results from the BSS survey conducted by Institute of Public Health with 111 participants (snowball sampling methodology, 2011). </t>
  </si>
  <si>
    <t>HIV prevalence among SWs</t>
  </si>
  <si>
    <t>0.76 %</t>
  </si>
  <si>
    <t>2012</t>
  </si>
  <si>
    <t>14/08/2012</t>
  </si>
  <si>
    <t xml:space="preserve">BBS survey conducted by  Institute of Public Health (200 participants, snow ball sampling, 2012).  Numerator: 0, Denominator 200 SWs. There was no HIV positive survey participants. </t>
  </si>
  <si>
    <t>HIV prevalence among merchant marines</t>
  </si>
  <si>
    <t>1.54 %</t>
  </si>
  <si>
    <t>2013</t>
  </si>
  <si>
    <t>14/08/2013</t>
  </si>
  <si>
    <t xml:space="preserve">HIV prevalence among RAE population </t>
  </si>
  <si>
    <t>Outcome</t>
  </si>
  <si>
    <t xml:space="preserve">% of IDUs reporting the use of sterile injecting equipment the last time they injected </t>
  </si>
  <si>
    <t>89.2 %</t>
  </si>
  <si>
    <t>2011</t>
  </si>
  <si>
    <t>14/08/2011</t>
  </si>
  <si>
    <t>Numerator: Number of respondents who reported using the sterile injecting equipment the last time they injected drugs - 338
Denominator: Number of respondents who reported having injected drugs in the last month - 350 
Results from the BSS survey conducted by Institute of Public Health with 355 participants (RDS)</t>
  </si>
  <si>
    <t>% of IDUs reporting the use of a condom the last time they had sexual intercourse</t>
  </si>
  <si>
    <t>41.1 %</t>
  </si>
  <si>
    <t xml:space="preserve">Numerator: Number of respondents who reported that a condom was used the last time they had sex - 144
Denominator: Number of respondents who reported having injected drugs and having had sexual intercourse in the last month - 344
Results from the BSS survey conducted by Institute of Public Health with 355 participants (RDS) comprising 5 seeds. Final analyzisi included 350 participants. </t>
  </si>
  <si>
    <t>% of MSM who used condom last time they had anal sex with the male partner</t>
  </si>
  <si>
    <t>% of sex workers reporting use of a condom with their most recent client in the last month</t>
  </si>
  <si>
    <t>72.3 %</t>
  </si>
  <si>
    <t>77.5%</t>
  </si>
  <si>
    <t xml:space="preserve"> BBS survey conducted by  Institute of Public Health (200 participants, snow ball sampling, 2012).   Numerator: 155, denominator 200 SWs.  </t>
  </si>
  <si>
    <t>% of merchant marines reporting the use of a condom the last time they had sexual intercourse with non-regular partner</t>
  </si>
  <si>
    <t>79.5 %</t>
  </si>
  <si>
    <t>% of RAE youth correctly identifying ways of preventing the sexual transmission of HIV</t>
  </si>
  <si>
    <t>Number of IDUs reached by HIV prevention services</t>
  </si>
  <si>
    <t>N-not cumulative</t>
  </si>
  <si>
    <t>Yes - Top 10</t>
  </si>
  <si>
    <t>Number of IDUs on opoid substitution therapy</t>
  </si>
  <si>
    <t>Y-cumulative annually</t>
  </si>
  <si>
    <t>Number of MSM reached by HIV prevention services</t>
  </si>
  <si>
    <t>Number of FSWs reached by HIV prevention services</t>
  </si>
  <si>
    <t>Number of merchant marines reached by HIV prevention services</t>
  </si>
  <si>
    <t>Number of Roma youth reached by HIV prevention services</t>
  </si>
  <si>
    <t>Number of prisoners reached by HIV education/counselling services</t>
  </si>
  <si>
    <t>Number of PLHIV that received psychosocial support</t>
  </si>
  <si>
    <t>1,2,3,4,5</t>
  </si>
  <si>
    <t>Number of health and non-health staff trained in different aspects of HIV response</t>
  </si>
  <si>
    <t>The second disbursement of Grant funds by the Global Fund to the Principal Recipent is subject to delivery by the Principal Recipent to the Global Fund of an updated version of the Monitoring and Evaluation System Strenghtening Tool, in form and substance acceptable to the Global Fund, that has been prepared by the Principal Recipient in consultation with the Program stakeholders specified in the instruction section of that document.</t>
  </si>
  <si>
    <t>The Principal Recipient acknowledges and understands that the Global Fund has entered into this Agreement with the Principal Recipient in reliance on the representation by the Country Coordinating Mechanism that the funds provided under this Agreement do not constitute more than 35% of the funds for the national HIV/AIDS program in Montenegro.  If the Principal Recipient becomes aware that the funds provided under this agreement are in fact or are anticipated to be materially higher than the above-mentioned percentages, the Principal Recipient shall promptly notify the Global Fund.</t>
  </si>
  <si>
    <t>Met</t>
  </si>
  <si>
    <t>PR  does not have any information that would point out that GFATM grants represents higher percentage of the national HIV/AIDS response than  agreed and signed with the GFATM.</t>
  </si>
  <si>
    <t>Implementation of the capacity building plan for NGO CAZAS</t>
  </si>
  <si>
    <t>Jan 2013 March 2014</t>
  </si>
  <si>
    <t>UNITED NATIONS DEVELOPMENT PROGRAMME</t>
  </si>
  <si>
    <t>UNITED NATIONS DEVELOPMENT 
PROGRAMME</t>
  </si>
  <si>
    <t>6008-62722022</t>
  </si>
  <si>
    <t xml:space="preserve">Mail Code: 473-672-09-01/ 5 Canada Square London E14 5AQ United Kingdom </t>
  </si>
  <si>
    <t>BOFAGB22</t>
  </si>
  <si>
    <t>IBAN: GB59BOFA16505062722022</t>
  </si>
  <si>
    <r>
      <t xml:space="preserve">MNG letter to PU4/DR5, 29/11/2012. Monitoring and evaluation </t>
    </r>
    <r>
      <rPr>
        <sz val="11"/>
        <rFont val="Arial"/>
        <family val="2"/>
      </rPr>
      <t>Roll-out of the MESS database which is scheduled for 1 January 2013 should be given top priority due to the risk of client double counting.
In the absence of the MESS database (and for purposes of the next reporting period where the MESS database will not yet have been implemented), the PR is requested to develop a spreadsheet formula that allows for comparison of UICs beween reporting periods, so as to verify that SRs report only new clients and not returning clients.
In order to ensure proper SR oversight and robustness of reported results, the PR is also encouraged to run periodic existence checks of clients reported by the SRs on a sample basis.
NGO Juventas should implement the UIC system within the prison component.</t>
    </r>
  </si>
  <si>
    <t>Miodrag Dragisic</t>
  </si>
  <si>
    <t>Social Inclusion Team Leader</t>
  </si>
  <si>
    <t>Numerator: Number of merchant marines who tested positive for HIV - 2
Denominator: Number of merchant marines tested for HIV - 329 
BSS Survey implemented by Institute of Public Health in Jan-July 2013 (sample 1113, 1019 M, 94 F). 1113 merchant marines were interviewed, and 329 out of them were tested for HIV.</t>
  </si>
  <si>
    <t xml:space="preserve">Numerator: Number of RAE young people 15-24 who tested positive for HIV - 0
Denominator: Number of RAE young people 15-24 tested for HIV - 400
BSS Survey implemented by Institute of Public Health in Jan-July 2013 (sample 400, 209 M, 191 F). </t>
  </si>
  <si>
    <t xml:space="preserve">Numerator: Number of merchant marines reporting using condom the last time they had sexual intercourse with non-regular partner -343
Denominator: Number of merchant marines reporting having had sexual intrercourse with non regular partner in the last 12 months  -394
BSS Survey implemented by Institute of Public Health in Jan-July 2013 (sample 1113, 1019 M, 94 F). </t>
  </si>
  <si>
    <t xml:space="preserve">Numerator: Number of RAE young people 15-24 correctly identifying ways of preventing the sexual transmission of HIV  - 90
Denominator: Number of RAE young people 15-24 who answered the relevant 2 questions - 382
BSS Survey implemented by Institute of Public Health in Jan-July 2013 (sample 400, 209 M, 191 F). </t>
  </si>
  <si>
    <t>46 unique clients were reached through drop in center and 206 uniques clients were reached through outreach work - in total 239 unique clients reached in Jan June 2013 period (implemented by NGO Juventas). The underachievement is due to unreastically set targets as well as due to much better clients tracking due to UIC implementation. SRs request for decrease of targets  attached.</t>
  </si>
  <si>
    <t>In total for period 1693 merchant marines were covered with HIV prevention services, 930 in period July Dec 2012 (368 persons were covered through Councelling centre for merchant marines within PHC Centre Kotor and 562 through outreach work implemented by NGO "Zastita"), and 816 in Jan June 2013 (253 persons were covered through Councelling centre for merchant marines within PHC Centre Kotor and 569 through outreach work implemented by NGO "Zastita"). Overachievement is mainly due to higher number of students of  Maritime High School and Maritime Faculty covered through group sessions.</t>
  </si>
  <si>
    <t xml:space="preserve"> 31 (7 H+24NH) professionals trained in Gender and HIV response at 2 day training in May 2013, 9 PLHIV (NH) trained in ARV literacy at 2 day training in March 2013, 40 health professionals trained in  using of newly developed National HIV Information System in June 2013 (10 H in MMT module, 17 H in VCT module and 13 in NGO module), 16 persons (9H and 7 NH) were trained in KAP survey methodology for RAE in March 2013, 5 persons (4H and 1 NH) were trained in  survey methodology for merchant marines in  February 2013 at one day trainings. Apart those, 21 persons participated in MESS workshop in March 2013 (12 H + 9 NH) but not included in the number of persons trained. The overachievement is mainly due to persons trained in using the National HIV Information System  (40) which was not included in the forecast of number of persons trained at the time of negotiating the PF.</t>
  </si>
  <si>
    <t>Submitted to GF on April 12, 2013.</t>
  </si>
  <si>
    <r>
      <rPr>
        <sz val="11"/>
        <rFont val="Arial"/>
        <family val="2"/>
      </rPr>
      <t>Activities defined in the Transition Action Plan were mainly done. Capacity Assessment of NGO CAZAS was done in July 2013 (Capacity Assessment Report attached). As per the assessment results, further capacity development activities are needed in order to ensure proper transfer of management responsibilities to NGO CAZAS.</t>
    </r>
    <r>
      <rPr>
        <b/>
        <sz val="11"/>
        <rFont val="Arial"/>
        <family val="2"/>
      </rPr>
      <t xml:space="preserve"> </t>
    </r>
    <r>
      <rPr>
        <sz val="11"/>
        <rFont val="Arial"/>
        <family val="2"/>
      </rPr>
      <t xml:space="preserve">Activities are porposed in the Capacity Assessment Report.  </t>
    </r>
  </si>
  <si>
    <r>
      <rPr>
        <b/>
        <sz val="11"/>
        <rFont val="Arial"/>
        <family val="2"/>
      </rPr>
      <t xml:space="preserve">In progress. </t>
    </r>
    <r>
      <rPr>
        <sz val="11"/>
        <rFont val="Arial"/>
        <family val="2"/>
      </rPr>
      <t xml:space="preserve">HIV database is in the testing phase - equipment procured and installed in IPH.  Trainings with the users were done in June 2013. 40 participants from NGO sector, MMT  and VCT centers were trained  to use the relevant modules of the HIV database. It is  expected to be fully functional by the end of September - such a delay was due to changes required by implementing partners during the testing phase. 
In the meantime, all clients are recorder with UIC and all the UIC are cross checked in excel among different SRs providing services within same MARP and all the duplicates are removed reducing the double counting to the smallest extent possible.
Since reporting in this period requires reporting of all the unique actual clients (not only new ones) for the reporting period, there is no need for such a comparison. For indicators requiring annual cumulation, all codes from the previous period were compared with the codes from the actual period and duplicates were removed in order to avoid double counting.
Periodic verrification of the sampled reported clients and the supporting paper documentation within the SR organizations is done semiannually. Since in the future period reporting will be done on the monthly basis, these verrifications will be done more frequently (once in two or thre month period).
NGO Juventas  introduced the implementation of the UIC in prison as of January 2013. </t>
    </r>
  </si>
  <si>
    <r>
      <t xml:space="preserve">MNG letter to PU5/DR6, 29/05/2013 Program management (including SR management)  </t>
    </r>
    <r>
      <rPr>
        <sz val="11"/>
        <rFont val="Arial"/>
        <family val="2"/>
      </rPr>
      <t>1. The Secretariat reinforces the need of the PR to work with the SRs to develop a community sensitization strategy, to raise awareness and knowledge about the functioning of the Berane center.  The PR should report on improvements against this recommendation with the next PU/DR.  If no marked change in client uptake ensues, the PR should present the Secretariat with an assessment of the identified issues preventing client use of services and a clear action plan to address the issues.</t>
    </r>
  </si>
  <si>
    <r>
      <t>MNG letter to PU5/DR6, 29/05/2013 .Financial management and systems .</t>
    </r>
    <r>
      <rPr>
        <sz val="11"/>
        <rFont val="Arial"/>
        <family val="2"/>
      </rPr>
      <t>2.The PR is asked to review and correct the information  in the EFR and resubmit the correct Jan – Dec 2012 EFR no later than 30 June 2013.</t>
    </r>
    <r>
      <rPr>
        <b/>
        <sz val="11"/>
        <rFont val="Arial"/>
        <family val="2"/>
      </rPr>
      <t xml:space="preserve">
 </t>
    </r>
  </si>
  <si>
    <r>
      <rPr>
        <b/>
        <sz val="11"/>
        <rFont val="Arial"/>
        <family val="2"/>
      </rPr>
      <t>Done.</t>
    </r>
    <r>
      <rPr>
        <sz val="11"/>
        <rFont val="Arial"/>
        <family val="2"/>
      </rPr>
      <t xml:space="preserve"> Revised version as per the  suggestions from ML to PU5/DU6 from 29/05/2013 submitted on July 30, 2013.</t>
    </r>
  </si>
  <si>
    <r>
      <t>MNG letter to PU5/DR6, 29/05/2013. Program management (including SR management)</t>
    </r>
    <r>
      <rPr>
        <sz val="11"/>
        <rFont val="Arial"/>
        <family val="2"/>
      </rPr>
      <t>3. The PR is asked to improve its supervision of SRs.  Where weaknesses in SR financial reporting have been identified, the PR should develop a systematic training to improve SR capacity in financial reporting.  The PR should report on its progress against this recommendation in the next PU.</t>
    </r>
    <r>
      <rPr>
        <b/>
        <sz val="11"/>
        <rFont val="Arial"/>
        <family val="2"/>
      </rPr>
      <t xml:space="preserve">
</t>
    </r>
  </si>
  <si>
    <r>
      <rPr>
        <b/>
        <sz val="11"/>
        <rFont val="Arial"/>
        <family val="2"/>
      </rPr>
      <t xml:space="preserve">In progress. </t>
    </r>
    <r>
      <rPr>
        <sz val="11"/>
        <rFont val="Arial"/>
        <family val="2"/>
      </rPr>
      <t>Project Officer who is in charge of the finance reporting is providing continuous suport to all the SRs. Special attention was paid to capacity building of financial manager of the NGO CAZAS. There are significant improvements in the quality of financial reporting of NGO Juventas and CAZAS. NGO CAZAS, as a part of its capacity building process, has developed the financial software which should ensure proper financial reporting as per the organization itself as well as for the other NGOs planed to be their SSRs. The same financial software will be procured and installed for NGO Juventas in order to facilitate the financial reporting towards proposed umbrella NGO CAZAS as well as to improve quality of the financial reporting in line with the GF/UNDP reporting requirements.</t>
    </r>
  </si>
  <si>
    <r>
      <t xml:space="preserve">MNG letter to PU5/DR6, 29/05/2013. Pharmaceutical &amp; health product management </t>
    </r>
    <r>
      <rPr>
        <sz val="11"/>
        <rFont val="Arial"/>
        <family val="2"/>
      </rPr>
      <t>4. The PR is asked to review the stock levels of all HPHE at supported facilities/SRs and to update its quantification estimates for the procurement planned with this disbursement request.  Consumption data and quantification estimates for the next period should be submitted along with the next PU.</t>
    </r>
  </si>
  <si>
    <r>
      <t>MNG letter to PU5/DR6, 29/05/2013.Monitoring and evaluation.5</t>
    </r>
    <r>
      <rPr>
        <sz val="11"/>
        <rFont val="Arial"/>
        <family val="2"/>
      </rPr>
      <t>.  Significant overachievement or underachievement of programmatic indicators are not analysed by PR or SRs.5.  The PR is asked to ensure that PU/DRs contain a robust explanation of indicator performance and that SRs in turn provide a short analyses of significant underachievement or overachievement in their reports.</t>
    </r>
  </si>
  <si>
    <t xml:space="preserve">Done. </t>
  </si>
  <si>
    <t xml:space="preserve">As of January  2013 PR has provided to all SRs table for monitoring of stock and consumption of health products and 
SR-s are obliged to report the stock and distribution by months on quarterly basis.
Based on the level of consumption and stock available PR is estimating the quantities for procurement to in order to avoid  the stock expiry and ensure continuous sufficient supplies of neccessary goods.
For the following period existing stock of urine panel 3 tests will be sufficient to cover the period up to March 2014, while during the Q13  panel 6 urine testsit will be procured.
Based on the actual stock level, procurement of condoms will be done in Q14 considering estimating that the current supplies will be sufficient to cover the period by the end of 2013 (SR stock monitoring table attached).
   </t>
  </si>
  <si>
    <t xml:space="preserve">NGO CAZAS was planned to take over the responsibility of umbrella NGO in the Y4 program period. Since the capacity assessment of the NGO CAZAS showed that they are still not ready for taking over the management over other NGOs, this transfer would be done gradually within the following 10 months. 
This proposal implies the full transfer of the management of the NGO Montenegro HIV Foundation to CAZAS as of October 2013 having a relatively small portfolio thus minimizing the associated risk with the transfer. In parallel CAZAS would be managing Juventas through a different formality, ensuring the integrality of the SSR management process without a legal agreement between the 2 NGOs to minimize the associated risk. For this approach to succeed, a national dialogue has to take place between the concerned entities to ensure the full collaboration of all the concerned parties.   </t>
  </si>
  <si>
    <r>
      <rPr>
        <b/>
        <u val="single"/>
        <sz val="11"/>
        <rFont val="Arial"/>
        <family val="2"/>
      </rPr>
      <t>Programmatic performance</t>
    </r>
    <r>
      <rPr>
        <sz val="11"/>
        <rFont val="Arial"/>
        <family val="2"/>
      </rPr>
      <t xml:space="preserve">
</t>
    </r>
    <r>
      <rPr>
        <i/>
        <sz val="11"/>
        <rFont val="Arial"/>
        <family val="2"/>
      </rPr>
      <t xml:space="preserve">Overall, the results of the program implementation could be considered excellent. 
Most of the indicators were achieved or even exceeded regardless the limitations and delays in disbursement (received in June 2013) . A gap in funding for Q12 was overcome by postponing the planned contracting of Clinic for Infectious Diseases and Association for Private Dentist for implementation of 3 trainings for doctors, nurses and dentists (contracts with them signed in June 2013, training for dentists held in July 2013, other 2 trainings planned for 24-25 Aug, 30-31 Aug 2013), while continuation of other services was ensured by using the savings realized in the Q9-Q11 implementation period. 
In this period, again, the weakest achievements  were in prevention services for  MSM and prisoners (60% and 64% respectively). Underachievement in prison is due to disproportional decrease of funding of this SDA and targets defined in the PF. Prison population available for potential prevention activities is arround 700 and target of 400 prisoners annually out of 700 with only 2 persons paid from the GF project funds is unrealistic. Besides, prevention activities are implemented through provision of several sessions regarding HIV, Hep A,B,C and risky behaviors and require time for the proper implementation. Consequently, targets should be revised in terms of their decrease in order to properly reflect funds allocated for the specific population as well as the size of the population.
MSM targets were also set unrealistically high when compared to the country setting where first LGBT organization was established only in 2012, where there is an extremelly high level of stigma and aggression towards MSM population and strong fear among the MSM population of bearing negative social consequences after disclosing their sexual orientation and/or HIV status. Significant decrease of funds for Phase II lead to only five people being engaged for working with MSM, as for the outreach activities as well as for the drop in center. There is also a high turn out of the staff working with MSM due to low salaries and high stigma and weak incentives to stay within the program, and there is no funds for capacity building of the new staff. For the MSM coverage, targets should also be reviewed and revised in line with the funds allocated.
MMT program has been slowly, but steadily progressing. Ministry of Health provided strong support to our efforts for speeding up the opening of the new MMT centers. Refurbishing of premises in the MMT center in PHC Centre in Niksic has been delayd and MMT center is expected to become functional by the end of September (instead of Mid of April 2013, contract signed end of December 2012). Two other MMT centers should be opened by June 2014. Positive social consequences of the MMT programs include also decrease of stigma towards the program by other health institutions, NGO sector as well as from the international partners. Implementation of MMT program, apart expected medical benefits such as decrease in co-morbidity, complication and invalidity rates, social benefits such as decrease of criminal activities related to drug use and ensuring normal working and family life, had also helped the involved medical professionals to build their capacities in project management, to intensify collaboration with civil sector and to become recognized from other international (including UN) agencies for collaboration in other areas of common interest as well. 
Engagement of first PLHIV NGO engaged under the GF program in 2012 showed the steady increase in coverage of the PLHIV as well as much better response of the PLHIV community in terms of the proposed capacity building activities (ARV literacy, healthy life styles, nutrition...) resulting in 72 (out of 87 PLHIV being monitored in the country) persons being covered with psyschosocial services in this implementation period.
 During this implementation period, huge efforts were invested in support to capacity building of the NGO CAZAS. As program manager who was hired in October 2012 for the purpose of their capacity building and managing GF projects left the NGO in February 2013, while most of the activities from the transition action plan were in significant delay, director of the NGO CAZAS took over the position of the GF Project Manager. Guidelines which had to be revised were finished in July 2013. One month piloting of the process was done in June 2013. Capacity assessment was done by external consultant in two week period 23/07 - 02/08. Results of the capacity assessment (capacity assessment report attached) show that NGO CAZAS, although made progress in the implementation of the previous recommendation, still cannot assume the full responsibility for the SSRs and that some core issues in its systems and processes need to be addressed before it becomes a main sub-recipient. Persons involved in the GF project management should be further trained, financial and M&amp;E systems further improved while, at the same time, practising the gradual transition during the period of the following 10 months is proposed for ensuring proper transfer of managemnt responsibilities over other NGOs.   
Two BSS surveys were conducted in  in this period - one among RAE youth aged 15-24 with 400 participants (all interviewed and tested for HIV) and among merchant marines with 1113 participants interviewed and 329 out of 1113 tested for HIV. HIV prevalence among RAE youth was 0%, while HIV prevalence among merchant marines was 0.6% (2 HIV+ out of 329). 
</t>
    </r>
  </si>
  <si>
    <r>
      <rPr>
        <b/>
        <u val="single"/>
        <sz val="11"/>
        <rFont val="Arial"/>
        <family val="2"/>
      </rPr>
      <t>Financial performance</t>
    </r>
    <r>
      <rPr>
        <sz val="11"/>
        <rFont val="Arial"/>
        <family val="2"/>
      </rPr>
      <t xml:space="preserve">
</t>
    </r>
    <r>
      <rPr>
        <i/>
        <sz val="11"/>
        <rFont val="Arial"/>
        <family val="2"/>
      </rPr>
      <t>Financial delivery for the Q11Q12 period was 119.2% including the realization of the postponed commitments from theprevious period. The overall delivery from the beginning of the Grant is 95.55%.
Some of the activities, mainly trainings within the SDA 2.1 Support to PLHIV, have been postponed due to the late arrival of disbursement (disbursement notification received on 03/06/2013, while funds were received on 14/06/2013).  Even we had such a significant delay in disbursement we managed to keep the continuation of all activities related to prevention services to MARP-s using the savings achieved in the previous implementation period and prioritizing financing of ongoing services.</t>
    </r>
  </si>
  <si>
    <r>
      <rPr>
        <b/>
        <sz val="11"/>
        <rFont val="Arial"/>
        <family val="2"/>
      </rPr>
      <t xml:space="preserve">In progress. </t>
    </r>
    <r>
      <rPr>
        <sz val="11"/>
        <rFont val="Arial"/>
        <family val="2"/>
      </rPr>
      <t xml:space="preserve">The number of clients in Berane is slowly but steadily raising and in the previous six month period was 16. Low response of clients in Berane community is due to very high level of stigma towards IDUs within the small, closed and very traditional community. Also, in small community there is a higher pressure on IDUs to avoid changing their behavior. This stigma is present not only among general population but also among general health professionals as well consequently decreasing referral to and accessibility of the services.  There is also a pressure from the local community as well as the medical professionals themselves to the management of PHC Centre because of the "open door" approach to the drug users.
There is a need for a comprehensive community sensitization strategy comprising awareness raising of the general population about benefits of MMT program as well as targeted awareness raising of medical professionals, police, judiciary, social workers and municipal authorities. But, due to significant reduction of funds in the Phase II these activities were fully removed from the project proposal.
Unfortunately, GF funding regarding MMT covers only procurement of urine tests and salaries of MMT coordinator and MMT program assistant salaries in MMT center Podgorica ( referral center for MMT program in Montenegro)  providing continuous expert support and supervision to other two existing MMT centers as well as on the job trainings. 
There is no funds allocated neither for incentives for MMT staff in Berane neither for any awareness raising activities. There is also no funds for the further sensitivization trainings of not only relevant health professionals but also other professionals who could contribute to the success of the program such as police and judiciary professionals, social workers etc which would be helpful in overcoming the strong stigma related to this kind of harm reduction programs. In addition to lack of funds for sensitivisation activities in Berane, the grant is providing support only for urine tests and has limited leverage of the MMT centre in Berane (not an SR). 
In terms of sustainability of the OST program, these services were included in the basic package of health services as of 2012, procurement of methadone has been taken over by Health Insurance Fund as of January 2013.
</t>
    </r>
  </si>
  <si>
    <t>Submitted to GF</t>
  </si>
  <si>
    <t>SR audit reports submitted to GF on June 28, 2013.</t>
  </si>
  <si>
    <t>First version was sent on February 28, 2013. Revised version as per the  suggestions from ML to PU5/DU6 from 29/05/2013 submitted on July 30, 2013.</t>
  </si>
  <si>
    <r>
      <rPr>
        <b/>
        <sz val="11"/>
        <rFont val="Arial"/>
        <family val="2"/>
      </rPr>
      <t xml:space="preserve">
</t>
    </r>
    <r>
      <rPr>
        <b/>
        <sz val="12"/>
        <rFont val="Arial"/>
        <family val="2"/>
      </rPr>
      <t>The negative variance for the reporting period is (EUR 8,812) and is related to:</t>
    </r>
    <r>
      <rPr>
        <sz val="11"/>
        <rFont val="Arial"/>
        <family val="2"/>
      </rPr>
      <t xml:space="preserve">
</t>
    </r>
    <r>
      <rPr>
        <b/>
        <sz val="11"/>
        <rFont val="Arial"/>
        <family val="2"/>
      </rPr>
      <t>Objective 1 - negative variance in amount of 14,099 EUR consists of:</t>
    </r>
    <r>
      <rPr>
        <sz val="11"/>
        <rFont val="Arial"/>
        <family val="2"/>
      </rPr>
      <t xml:space="preserve">
- Implementation of delayed activities postponed from Q9Q10 period related to coordination of MMT program, trainings for VCT and external supervision of VCT
</t>
    </r>
    <r>
      <rPr>
        <b/>
        <sz val="11"/>
        <rFont val="Arial"/>
        <family val="2"/>
      </rPr>
      <t>Objective 2- positive variance in amount of EUR 4,510 consists of:</t>
    </r>
    <r>
      <rPr>
        <sz val="11"/>
        <rFont val="Arial"/>
        <family val="2"/>
      </rPr>
      <t xml:space="preserve">
- Postponed activities related to training for Health professionals (commited with SR agreement with Clinical Centre of Montenegro)
</t>
    </r>
    <r>
      <rPr>
        <b/>
        <sz val="11"/>
        <rFont val="Arial"/>
        <family val="2"/>
      </rPr>
      <t>Objective 3 - negative variance in amount of EUR 4,708 consists of:</t>
    </r>
    <r>
      <rPr>
        <sz val="11"/>
        <rFont val="Arial"/>
        <family val="2"/>
      </rPr>
      <t xml:space="preserve">
- Implementation of delayed  activities from Q9Q10 related to Capacity development training regarding gender sensitive issues for GO and NGO organizations originally foreseen for previous reporting period. 
</t>
    </r>
    <r>
      <rPr>
        <b/>
        <sz val="11"/>
        <rFont val="Arial"/>
        <family val="2"/>
      </rPr>
      <t>Objective 4 - positive variance in amount of EUR 5,485 consists of:</t>
    </r>
    <r>
      <rPr>
        <sz val="11"/>
        <rFont val="Arial"/>
        <family val="2"/>
      </rPr>
      <t xml:space="preserve">
- Postponed engagement of consultant for  Evaluation of all prevention activities within the MARPS in total amount of 9,000EUR for period Q13Q14 (this activity has been budgeted under the Government implementing entity, by ommision, but the engagement of consultant will be done by the PR –UNDP) 
-Implementation of delayed activities in amount of 3,515 EUR from Q9Q10  related to survey among merchant marines (data collection)
</t>
    </r>
  </si>
  <si>
    <r>
      <rPr>
        <sz val="12"/>
        <rFont val="Arial"/>
        <family val="2"/>
      </rPr>
      <t xml:space="preserve">
</t>
    </r>
    <r>
      <rPr>
        <b/>
        <sz val="12"/>
        <rFont val="Arial"/>
        <family val="2"/>
      </rPr>
      <t>The total negative variance for the reporting period is (EUR 46,139) and is related to:</t>
    </r>
    <r>
      <rPr>
        <sz val="11"/>
        <rFont val="Arial"/>
        <family val="2"/>
      </rPr>
      <t xml:space="preserve">
</t>
    </r>
    <r>
      <rPr>
        <b/>
        <sz val="11"/>
        <rFont val="Arial"/>
        <family val="2"/>
      </rPr>
      <t>Objective 1 - negative variance in amount of 36,510 EUR consists of:</t>
    </r>
    <r>
      <rPr>
        <sz val="11"/>
        <rFont val="Arial"/>
        <family val="2"/>
      </rPr>
      <t xml:space="preserve">
- Procurement of condoms, lubricants, urine tests and injection kits in total amount of 30,556 EUR (procurement process was completed in previous reporting period but the payment was done during this reporting period- liquidation of commitments from Q10)
- Payment for communication (IEC) material delayed from previous reporting period in total amount of 2,365 EUR
- Realization of GMS from Q10 period in total amount of 2,382 EUR</t>
    </r>
    <r>
      <rPr>
        <b/>
        <sz val="11"/>
        <rFont val="Arial"/>
        <family val="2"/>
      </rPr>
      <t xml:space="preserve">
Objective 2 - positive variance in amount of EUR 456 consists of:</t>
    </r>
    <r>
      <rPr>
        <sz val="11"/>
        <rFont val="Arial"/>
        <family val="2"/>
      </rPr>
      <t xml:space="preserve">
- Unrealized GMS for postponed activities within this objective 
</t>
    </r>
    <r>
      <rPr>
        <b/>
        <sz val="11"/>
        <rFont val="Arial"/>
        <family val="2"/>
      </rPr>
      <t>Objective 3- positive variance in amount of EUR 15 consists of:</t>
    </r>
    <r>
      <rPr>
        <sz val="11"/>
        <rFont val="Arial"/>
        <family val="2"/>
      </rPr>
      <t xml:space="preserve">
- Unrealized GMS for postponed activities within this objective 
</t>
    </r>
    <r>
      <rPr>
        <b/>
        <sz val="11"/>
        <rFont val="Arial"/>
        <family val="2"/>
      </rPr>
      <t>Objective 4- negative variance in amount of EUR 6,555 consists of:</t>
    </r>
    <r>
      <rPr>
        <sz val="11"/>
        <rFont val="Arial"/>
        <family val="2"/>
      </rPr>
      <t xml:space="preserve">
- Postponed procurement of HIV rapid tests for the surveys (originally budgeted within the Q10 period) in total amount of 3,852 EUR
- Implementation of delayed activities related to data base development in amount of 2,703 EUR
</t>
    </r>
    <r>
      <rPr>
        <b/>
        <sz val="11"/>
        <rFont val="Arial"/>
        <family val="2"/>
      </rPr>
      <t>Objective 5- negative variance in amount of EUR 3,545 consists of:</t>
    </r>
    <r>
      <rPr>
        <sz val="11"/>
        <rFont val="Arial"/>
        <family val="2"/>
      </rPr>
      <t xml:space="preserve">
- Over spending for audit of SR for period Jan-Dec 2012in amount of 1,808 EUR
- Postponed reallocation of GMS from previous period  in amount of 1,737 
</t>
    </r>
  </si>
  <si>
    <r>
      <rPr>
        <b/>
        <sz val="11"/>
        <rFont val="Arial"/>
        <family val="2"/>
      </rPr>
      <t xml:space="preserve">Total cumulative positive variance is 104, 215 EUR and it is related to:
</t>
    </r>
    <r>
      <rPr>
        <sz val="11"/>
        <rFont val="Arial"/>
        <family val="2"/>
      </rPr>
      <t xml:space="preserve">
</t>
    </r>
    <r>
      <rPr>
        <b/>
        <sz val="11"/>
        <rFont val="Arial"/>
        <family val="2"/>
      </rPr>
      <t>Objective 1-</t>
    </r>
    <r>
      <rPr>
        <sz val="11"/>
        <rFont val="Arial"/>
        <family val="2"/>
      </rPr>
      <t xml:space="preserve"> Positive variance in total amount of </t>
    </r>
    <r>
      <rPr>
        <b/>
        <sz val="11"/>
        <rFont val="Arial"/>
        <family val="2"/>
      </rPr>
      <t xml:space="preserve">19,116 EUR </t>
    </r>
    <r>
      <rPr>
        <sz val="11"/>
        <rFont val="Arial"/>
        <family val="2"/>
      </rPr>
      <t xml:space="preserve">and is consist of:
- 5,000 EUR postponed activities related to opening of fourth MMT centre
- 6,000 EUR postponed procurement of HIV rapid tests for VCT centre 
- 5,451 EUR savings from procurement of urine tests and injection kits due to the reduced unit price 
- 2,436 EUR savings from printing of IEC materials.
- 229 EUR unrealized GMS for unspent resources and for advances transfered to SR.
</t>
    </r>
    <r>
      <rPr>
        <b/>
        <sz val="11"/>
        <rFont val="Arial"/>
        <family val="2"/>
      </rPr>
      <t>Objective 2</t>
    </r>
    <r>
      <rPr>
        <sz val="11"/>
        <rFont val="Arial"/>
        <family val="2"/>
      </rPr>
      <t xml:space="preserve">- Positive variance in total amount of </t>
    </r>
    <r>
      <rPr>
        <b/>
        <sz val="11"/>
        <rFont val="Arial"/>
        <family val="2"/>
      </rPr>
      <t xml:space="preserve">500 EUR </t>
    </r>
    <r>
      <rPr>
        <sz val="11"/>
        <rFont val="Arial"/>
        <family val="2"/>
      </rPr>
      <t xml:space="preserve">related to unrealized GMS for advances transfered to SR.
</t>
    </r>
    <r>
      <rPr>
        <b/>
        <sz val="11"/>
        <rFont val="Arial"/>
        <family val="2"/>
      </rPr>
      <t>Objective 3-</t>
    </r>
    <r>
      <rPr>
        <sz val="11"/>
        <rFont val="Arial"/>
        <family val="2"/>
      </rPr>
      <t xml:space="preserve"> Positive variance in total amount </t>
    </r>
    <r>
      <rPr>
        <b/>
        <sz val="11"/>
        <rFont val="Arial"/>
        <family val="2"/>
      </rPr>
      <t>470 EUR</t>
    </r>
    <r>
      <rPr>
        <sz val="11"/>
        <rFont val="Arial"/>
        <family val="2"/>
      </rPr>
      <t xml:space="preserve"> related to unrealized GMS for advances transfered to SR.
</t>
    </r>
    <r>
      <rPr>
        <b/>
        <sz val="11"/>
        <rFont val="Arial"/>
        <family val="2"/>
      </rPr>
      <t>Objective 4</t>
    </r>
    <r>
      <rPr>
        <sz val="11"/>
        <rFont val="Arial"/>
        <family val="2"/>
      </rPr>
      <t xml:space="preserve">- Positive variance in total amount of </t>
    </r>
    <r>
      <rPr>
        <b/>
        <sz val="11"/>
        <rFont val="Arial"/>
        <family val="2"/>
      </rPr>
      <t xml:space="preserve">4,835 EUR </t>
    </r>
    <r>
      <rPr>
        <sz val="11"/>
        <rFont val="Arial"/>
        <family val="2"/>
      </rPr>
      <t xml:space="preserve">and it consists of:
- 4,000EUR postponed activities related to Training in second generation HIV surveillance and M&amp;E.
- 835 EUR related to unrealized GMS for unspent resources and for advances transfered to SR.
</t>
    </r>
    <r>
      <rPr>
        <b/>
        <sz val="11"/>
        <rFont val="Arial"/>
        <family val="2"/>
      </rPr>
      <t>Objective 5</t>
    </r>
    <r>
      <rPr>
        <sz val="11"/>
        <rFont val="Arial"/>
        <family val="2"/>
      </rPr>
      <t xml:space="preserve">- Positive variance in total amount of </t>
    </r>
    <r>
      <rPr>
        <b/>
        <sz val="11"/>
        <rFont val="Arial"/>
        <family val="2"/>
      </rPr>
      <t>79,294 EUR</t>
    </r>
    <r>
      <rPr>
        <sz val="11"/>
        <rFont val="Arial"/>
        <family val="2"/>
      </rPr>
      <t xml:space="preserve">
- 5,190 EUR – commitments for consultant for assessment of NGO CAZAS
- 60,010 EUR -reallocation of recourses originally budgeted  for capacity development of IPH (this was explained in previous PU5/DR6.)
- 2,424 EUR – savings from PIU.
- 11,960 EUR savings from Phase 1 which will be used to cover the gap in funding in Y5 (funding gap 55,000 EUR).
</t>
    </r>
  </si>
  <si>
    <r>
      <rPr>
        <b/>
        <sz val="11"/>
        <rFont val="Arial"/>
        <family val="2"/>
      </rPr>
      <t xml:space="preserve">Total cumulative  positive variance is 12,888EUR and it is related to:
</t>
    </r>
    <r>
      <rPr>
        <sz val="11"/>
        <rFont val="Arial"/>
        <family val="2"/>
      </rPr>
      <t xml:space="preserve">
</t>
    </r>
    <r>
      <rPr>
        <b/>
        <sz val="11"/>
        <rFont val="Arial"/>
        <family val="2"/>
      </rPr>
      <t>Objective 2 positive variance in amount of EUR 3,888consists of:</t>
    </r>
    <r>
      <rPr>
        <sz val="11"/>
        <rFont val="Arial"/>
        <family val="2"/>
      </rPr>
      <t xml:space="preserve">
-Posponed sensitization training   for doctors and nurses in amount of 4,150 EUR, due to the late disburesment of funds 
-Negative variance in amount of 262 EUR overspending for activities related to training for PLHIV
</t>
    </r>
    <r>
      <rPr>
        <b/>
        <sz val="11"/>
        <rFont val="Arial"/>
        <family val="2"/>
      </rPr>
      <t>Objective 4 positive variance in amount of EUR 9,000 consists of:</t>
    </r>
    <r>
      <rPr>
        <sz val="11"/>
        <rFont val="Arial"/>
        <family val="2"/>
      </rPr>
      <t xml:space="preserve">
- Postponed engagement of consultant for  Evaluation of all prevention activities within the MARPS in total amount of 9,000EUR (this activity has been budgeted under the Government implementing entity but the engagement of consultant will be conducted by PR –UNDP) </t>
    </r>
  </si>
  <si>
    <t xml:space="preserve"> Procurement of condoms, lubricants, urine tests and injection kits in total amount of 30,556 EUR (procurement process was completed in Q9Q10 reporting period but the payment was conducted during this reporting period)
Procurement of HIV rapid tests for the survey (originally budgeted within the previous reporting period) in total amount of 3,852EUR</t>
  </si>
  <si>
    <t>Saving made due to the reduced unit price of needles and syringes and panel 3 urine tests.</t>
  </si>
  <si>
    <t>Podgorica 21 August 2013</t>
  </si>
  <si>
    <t>Table with stock and forecasting quantity will be sent as separate attachment with PU No 6</t>
  </si>
  <si>
    <t>RAE outreach has been implemented by NGO CAZAS by trained  RAE peer educators. In JanJune 2013 period 958 unique RAE young people were covered with the HIV prevention services, while in total for period July 2012 June 2013  1510 unique RAE clients were reached with the services (644 in July Dec 2012).</t>
  </si>
  <si>
    <t>In Jan June 2013 period 159 unique clients were reached with in prison HIV prevention activities. In JulyDec 2012 99 prisoners were reached. In total, in July 2012-June 2013  total of 255 unique clients in prison were covered with HIV prevention activities provided by NGO Juventas. The underachievements is due to too high targets set in the negotiation period as compared to the significant reduction of people involved in the program (just 2 persons) as well as the number of prisoners available to work with (arr.730). SRs request for decrease of targets attached.</t>
  </si>
  <si>
    <t xml:space="preserve">54 PLHIV were reached through Montenegrin HIV Foundation, while  72 were reached through VCT Centre within IPH. In total 76 unique PLHIV were covered with the psyhosocial services during the Jan June 2013 period. </t>
  </si>
  <si>
    <t xml:space="preserve">In JanJune 2013 period 80 clients were provided with the MMT in MMT centre in Podgorica, 64 clients in MMT center Kotor and 16 clients in MMT centre Berane. Total number of clients provided with MMT services is 158. In Q9Q10 period there were 142 persons. In total for Q9Q12 period there were 196 different clients. </t>
  </si>
  <si>
    <t>380 IDUs reached in drop in center in Podgorica and 76 IDUs through outreach work run by NGO Juventas in total 414 IDUs reached by NGO Juventas. 320 IDUs reached through outreach work implemented by NGO CAZAS, 121 in drop in center in Bar and 107 in drop in center Podgorica run by NGO CAZAS, In total 547 IDUs reached by CAZAS. In total 959 unique clients were reached in Jan June 2013 period through services provided by both NGOs. As per the reported UIC these two SR cover completelly different IDU population groups, as only two UIC were common for both of them. Further analysis and sistematic monitoring is needed for better understanding if the numbers reported are completelly realistic or if the clients provide different UIC to different SRs.</t>
  </si>
  <si>
    <t xml:space="preserve">In JanJune 2013 period in total 103 unique FSWs were reached,  62 FSWs through drop in center and  69 FSWs through outreach work, both implemented bz NGO Juventas. During the same period,  56 male clients of SWs were also provided with the HIV prevention services by NGO Juventas outreach workers. </t>
  </si>
</sst>
</file>

<file path=xl/styles.xml><?xml version="1.0" encoding="utf-8"?>
<styleSheet xmlns="http://schemas.openxmlformats.org/spreadsheetml/2006/main">
  <numFmts count="4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 #,##0.00_ ;_ * \-#,##0.00_ ;_ * &quot;-&quot;??_ ;_ @_ "/>
    <numFmt numFmtId="173" formatCode="_ * #,##0_ ;_ * \-#,##0_ ;_ * &quot;-&quot;??_ ;_ @_ "/>
    <numFmt numFmtId="174" formatCode="[$-409]d\-mmm\-yyyy;@"/>
    <numFmt numFmtId="175" formatCode="#,##0.00;[Red]\(#,##0.00\)"/>
    <numFmt numFmtId="176" formatCode="#,##0.0000_);[Red]\(#,##0.0000\)"/>
    <numFmt numFmtId="177" formatCode="dd/mm/yyyy;@"/>
    <numFmt numFmtId="178" formatCode="[$-409]d\-mmm\-yy;@"/>
    <numFmt numFmtId="179" formatCode="&quot;$&quot;#,##0"/>
    <numFmt numFmtId="180" formatCode="#,##0.0000;[Red]\-#,##0.0000"/>
    <numFmt numFmtId="181" formatCode="mm/dd/yy;@"/>
    <numFmt numFmtId="182" formatCode="#,##0.0000_ ;\-#,##0.0000\ "/>
    <numFmt numFmtId="183" formatCode="#,##0.00_ ;\-#,##0.00\ "/>
    <numFmt numFmtId="184" formatCode="#,##0.0000"/>
    <numFmt numFmtId="185" formatCode="0.0000"/>
    <numFmt numFmtId="186" formatCode="_(* #,##0.00_);_(* \(#,##0.00\);_(* #,##0.00%_)"/>
    <numFmt numFmtId="187" formatCode="_(* #,##0.00_);_(* \(#,##0.00%\);_(* &quot;-&quot;??_);_(@_)"/>
    <numFmt numFmtId="188" formatCode="_(* #,##0.00%_);_(* \(#,##0.00\);_(* &quot;-&quot;??_);_(@_)"/>
    <numFmt numFmtId="189" formatCode="[$-809]dddd\,\ dd\ mmmm\ yyyy"/>
    <numFmt numFmtId="190" formatCode="yyyy"/>
    <numFmt numFmtId="191" formatCode="0.000"/>
    <numFmt numFmtId="192" formatCode="0.0"/>
    <numFmt numFmtId="193" formatCode="&quot;Yes&quot;;&quot;Yes&quot;;&quot;No&quot;"/>
    <numFmt numFmtId="194" formatCode="&quot;True&quot;;&quot;True&quot;;&quot;False&quot;"/>
    <numFmt numFmtId="195" formatCode="&quot;On&quot;;&quot;On&quot;;&quot;Off&quot;"/>
    <numFmt numFmtId="196" formatCode="[$€-2]\ #,##0.00_);[Red]\([$€-2]\ #,##0.00\)"/>
    <numFmt numFmtId="197" formatCode="0.0%"/>
    <numFmt numFmtId="198" formatCode="#,##0.0"/>
    <numFmt numFmtId="199" formatCode="_(* #,##0.0_);_(* \(#,##0.0\);_(* &quot;-&quot;??_);_(@_)"/>
    <numFmt numFmtId="200" formatCode="_(* #,##0_);_(* \(#,##0\);_(* &quot;-&quot;??_);_(@_)"/>
    <numFmt numFmtId="201" formatCode="mmm\-yyyy"/>
  </numFmts>
  <fonts count="129">
    <font>
      <sz val="10"/>
      <name val="Arial"/>
      <family val="0"/>
    </font>
    <font>
      <sz val="11"/>
      <color indexed="8"/>
      <name val="Calibri"/>
      <family val="2"/>
    </font>
    <font>
      <sz val="12"/>
      <name val="Times New Roman"/>
      <family val="1"/>
    </font>
    <font>
      <sz val="12"/>
      <name val="Arial"/>
      <family val="2"/>
    </font>
    <font>
      <sz val="10"/>
      <name val="Times New Roman"/>
      <family val="1"/>
    </font>
    <font>
      <b/>
      <sz val="16"/>
      <name val="Arial"/>
      <family val="2"/>
    </font>
    <font>
      <b/>
      <sz val="12"/>
      <color indexed="9"/>
      <name val="Arial"/>
      <family val="2"/>
    </font>
    <font>
      <b/>
      <sz val="12"/>
      <name val="Arial"/>
      <family val="2"/>
    </font>
    <font>
      <b/>
      <sz val="11"/>
      <color indexed="8"/>
      <name val="Arial"/>
      <family val="2"/>
    </font>
    <font>
      <b/>
      <sz val="11"/>
      <color indexed="9"/>
      <name val="Arial"/>
      <family val="2"/>
    </font>
    <font>
      <sz val="11"/>
      <name val="Arial"/>
      <family val="2"/>
    </font>
    <font>
      <b/>
      <sz val="11"/>
      <name val="Arial"/>
      <family val="2"/>
    </font>
    <font>
      <b/>
      <sz val="12"/>
      <color indexed="8"/>
      <name val="Arial"/>
      <family val="2"/>
    </font>
    <font>
      <b/>
      <sz val="20"/>
      <name val="Arial"/>
      <family val="2"/>
    </font>
    <font>
      <b/>
      <sz val="14"/>
      <color indexed="9"/>
      <name val="Arial"/>
      <family val="2"/>
    </font>
    <font>
      <sz val="11"/>
      <color indexed="8"/>
      <name val="Arial"/>
      <family val="2"/>
    </font>
    <font>
      <b/>
      <i/>
      <sz val="14"/>
      <name val="Arial"/>
      <family val="2"/>
    </font>
    <font>
      <vertAlign val="superscript"/>
      <sz val="11"/>
      <name val="Arial"/>
      <family val="2"/>
    </font>
    <font>
      <b/>
      <sz val="18"/>
      <name val="Arial"/>
      <family val="2"/>
    </font>
    <font>
      <sz val="18"/>
      <name val="Arial"/>
      <family val="2"/>
    </font>
    <font>
      <b/>
      <sz val="10"/>
      <name val="Arial"/>
      <family val="2"/>
    </font>
    <font>
      <u val="single"/>
      <sz val="14"/>
      <name val="Arial"/>
      <family val="2"/>
    </font>
    <font>
      <i/>
      <sz val="11"/>
      <name val="Arial"/>
      <family val="2"/>
    </font>
    <font>
      <b/>
      <sz val="14"/>
      <name val="Arial"/>
      <family val="2"/>
    </font>
    <font>
      <u val="single"/>
      <sz val="12"/>
      <name val="Arial"/>
      <family val="2"/>
    </font>
    <font>
      <sz val="14"/>
      <name val="Arial"/>
      <family val="2"/>
    </font>
    <font>
      <sz val="8"/>
      <name val="Arial"/>
      <family val="2"/>
    </font>
    <font>
      <u val="single"/>
      <sz val="11"/>
      <name val="Arial"/>
      <family val="2"/>
    </font>
    <font>
      <sz val="10"/>
      <color indexed="22"/>
      <name val="Arial"/>
      <family val="2"/>
    </font>
    <font>
      <sz val="10"/>
      <color indexed="8"/>
      <name val="Arial"/>
      <family val="2"/>
    </font>
    <font>
      <sz val="7"/>
      <name val="Times New Roman"/>
      <family val="1"/>
    </font>
    <font>
      <b/>
      <i/>
      <sz val="11"/>
      <name val="Arial"/>
      <family val="2"/>
    </font>
    <font>
      <i/>
      <sz val="10"/>
      <name val="Arial"/>
      <family val="2"/>
    </font>
    <font>
      <sz val="11"/>
      <color indexed="9"/>
      <name val="Arial"/>
      <family val="2"/>
    </font>
    <font>
      <b/>
      <sz val="11"/>
      <color indexed="10"/>
      <name val="Arial"/>
      <family val="2"/>
    </font>
    <font>
      <b/>
      <sz val="11"/>
      <color indexed="52"/>
      <name val="Arial"/>
      <family val="2"/>
    </font>
    <font>
      <sz val="10"/>
      <color indexed="10"/>
      <name val="Arial"/>
      <family val="2"/>
    </font>
    <font>
      <b/>
      <sz val="11"/>
      <color indexed="12"/>
      <name val="Arial"/>
      <family val="2"/>
    </font>
    <font>
      <sz val="11"/>
      <color indexed="12"/>
      <name val="Arial"/>
      <family val="2"/>
    </font>
    <font>
      <sz val="10"/>
      <color indexed="9"/>
      <name val="Arial"/>
      <family val="2"/>
    </font>
    <font>
      <b/>
      <sz val="9"/>
      <name val="Arial"/>
      <family val="2"/>
    </font>
    <font>
      <sz val="10"/>
      <color indexed="12"/>
      <name val="Arial"/>
      <family val="2"/>
    </font>
    <font>
      <b/>
      <sz val="10"/>
      <color indexed="12"/>
      <name val="Arial"/>
      <family val="2"/>
    </font>
    <font>
      <b/>
      <sz val="11"/>
      <color indexed="53"/>
      <name val="Arial"/>
      <family val="2"/>
    </font>
    <font>
      <b/>
      <u val="single"/>
      <sz val="12"/>
      <color indexed="12"/>
      <name val="Arial"/>
      <family val="2"/>
    </font>
    <font>
      <b/>
      <sz val="12"/>
      <color indexed="12"/>
      <name val="Arial"/>
      <family val="2"/>
    </font>
    <font>
      <sz val="12"/>
      <color indexed="12"/>
      <name val="Arial"/>
      <family val="2"/>
    </font>
    <font>
      <sz val="11"/>
      <color indexed="53"/>
      <name val="Arial"/>
      <family val="2"/>
    </font>
    <font>
      <b/>
      <sz val="12"/>
      <color indexed="8"/>
      <name val="Calibri"/>
      <family val="2"/>
    </font>
    <font>
      <b/>
      <sz val="10"/>
      <color indexed="8"/>
      <name val="Calibri"/>
      <family val="2"/>
    </font>
    <font>
      <b/>
      <u val="single"/>
      <sz val="10"/>
      <color indexed="8"/>
      <name val="Calibri"/>
      <family val="2"/>
    </font>
    <font>
      <b/>
      <sz val="10"/>
      <name val="Calibri"/>
      <family val="2"/>
    </font>
    <font>
      <sz val="10"/>
      <color indexed="8"/>
      <name val="Calibri"/>
      <family val="2"/>
    </font>
    <font>
      <b/>
      <sz val="11"/>
      <color indexed="12"/>
      <name val="Calibri"/>
      <family val="2"/>
    </font>
    <font>
      <b/>
      <u val="single"/>
      <sz val="11"/>
      <name val="Arial"/>
      <family val="2"/>
    </font>
    <font>
      <b/>
      <i/>
      <sz val="10"/>
      <name val="Arial"/>
      <family val="2"/>
    </font>
    <font>
      <b/>
      <i/>
      <sz val="12"/>
      <name val="Arial"/>
      <family val="2"/>
    </font>
    <font>
      <b/>
      <i/>
      <sz val="8"/>
      <name val="Arial"/>
      <family val="2"/>
    </font>
    <font>
      <sz val="12"/>
      <color indexed="8"/>
      <name val="Times"/>
      <family val="1"/>
    </font>
    <font>
      <b/>
      <sz val="8"/>
      <name val="Tahoma"/>
      <family val="2"/>
    </font>
    <font>
      <sz val="8"/>
      <name val="Tahoma"/>
      <family val="2"/>
    </font>
    <font>
      <sz val="10"/>
      <color indexed="10"/>
      <name val="Tahoma"/>
      <family val="2"/>
    </font>
    <font>
      <b/>
      <sz val="14"/>
      <color indexed="12"/>
      <name val="Arial"/>
      <family val="2"/>
    </font>
    <font>
      <sz val="13"/>
      <name val="Arial"/>
      <family val="2"/>
    </font>
    <font>
      <b/>
      <sz val="13"/>
      <color indexed="12"/>
      <name val="Arial"/>
      <family val="2"/>
    </font>
    <font>
      <sz val="12"/>
      <color indexed="8"/>
      <name val="Arial"/>
      <family val="2"/>
    </font>
    <font>
      <sz val="11"/>
      <name val="Calibri"/>
      <family val="2"/>
    </font>
    <font>
      <sz val="9"/>
      <name val="Tahoma"/>
      <family val="2"/>
    </font>
    <font>
      <b/>
      <sz val="9"/>
      <name val="Tahoma"/>
      <family val="2"/>
    </font>
    <font>
      <sz val="14"/>
      <color indexed="9"/>
      <name val="Arial"/>
      <family val="2"/>
    </font>
    <font>
      <b/>
      <i/>
      <u val="single"/>
      <sz val="10"/>
      <name val="Arial"/>
      <family val="2"/>
    </font>
    <font>
      <sz val="14"/>
      <color indexed="12"/>
      <name val="Arial"/>
      <family val="2"/>
    </font>
    <font>
      <b/>
      <sz val="16"/>
      <color indexed="12"/>
      <name val="Arial"/>
      <family val="2"/>
    </font>
    <font>
      <b/>
      <u val="single"/>
      <sz val="14"/>
      <color indexed="12"/>
      <name val="Arial"/>
      <family val="2"/>
    </font>
    <font>
      <sz val="10"/>
      <name val="Arial Unicode MS"/>
      <family val="2"/>
    </font>
    <font>
      <b/>
      <sz val="10"/>
      <name val="Arial Unicode MS"/>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10"/>
      <name val="Arial"/>
      <family val="2"/>
    </font>
    <font>
      <b/>
      <u val="single"/>
      <sz val="14"/>
      <color indexed="10"/>
      <name val="Arial"/>
      <family val="2"/>
    </font>
    <font>
      <b/>
      <sz val="12"/>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FF0000"/>
      <name val="Arial"/>
      <family val="2"/>
    </font>
    <font>
      <sz val="10"/>
      <color rgb="FFFF0000"/>
      <name val="Arial"/>
      <family val="2"/>
    </font>
    <font>
      <b/>
      <sz val="11"/>
      <color theme="1"/>
      <name val="Arial"/>
      <family val="2"/>
    </font>
    <font>
      <b/>
      <sz val="12"/>
      <color rgb="FFFF0000"/>
      <name val="Arial"/>
      <family val="2"/>
    </font>
    <font>
      <b/>
      <u val="single"/>
      <sz val="14"/>
      <color rgb="FFFF0000"/>
      <name val="Arial"/>
      <family val="2"/>
    </font>
    <font>
      <b/>
      <sz val="12"/>
      <color rgb="FFFF0000"/>
      <name val="Times New Roman"/>
      <family val="1"/>
    </font>
    <font>
      <b/>
      <sz val="11"/>
      <color rgb="FF0000FF"/>
      <name val="Arial"/>
      <family val="2"/>
    </font>
    <font>
      <b/>
      <sz val="12"/>
      <color rgb="FF2038EC"/>
      <name val="Arial"/>
      <family val="2"/>
    </font>
    <font>
      <b/>
      <sz val="14"/>
      <color rgb="FF0000FF"/>
      <name val="Arial"/>
      <family val="2"/>
    </font>
    <font>
      <b/>
      <sz val="12"/>
      <color rgb="FF0000FF"/>
      <name val="Arial"/>
      <family val="2"/>
    </font>
    <font>
      <b/>
      <sz val="16"/>
      <color rgb="FF0000FF"/>
      <name val="Arial"/>
      <family val="2"/>
    </font>
    <font>
      <b/>
      <sz val="14"/>
      <color rgb="FF0066FF"/>
      <name val="Arial"/>
      <family val="2"/>
    </font>
    <font>
      <b/>
      <sz val="8"/>
      <name val="Arial"/>
      <family val="2"/>
    </font>
  </fonts>
  <fills count="5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8"/>
        <bgColor indexed="64"/>
      </patternFill>
    </fill>
    <fill>
      <patternFill patternType="solid">
        <fgColor indexed="9"/>
        <bgColor indexed="64"/>
      </patternFill>
    </fill>
    <fill>
      <patternFill patternType="solid">
        <fgColor indexed="22"/>
        <bgColor indexed="64"/>
      </patternFill>
    </fill>
    <fill>
      <patternFill patternType="solid">
        <fgColor indexed="42"/>
        <bgColor indexed="64"/>
      </patternFill>
    </fill>
    <fill>
      <patternFill patternType="solid">
        <fgColor indexed="8"/>
        <bgColor indexed="64"/>
      </patternFill>
    </fill>
    <fill>
      <patternFill patternType="solid">
        <fgColor indexed="13"/>
        <bgColor indexed="64"/>
      </patternFill>
    </fill>
    <fill>
      <patternFill patternType="lightTrellis">
        <bgColor indexed="42"/>
      </patternFill>
    </fill>
    <fill>
      <patternFill patternType="lightTrellis">
        <bgColor indexed="9"/>
      </patternFill>
    </fill>
    <fill>
      <patternFill patternType="solid">
        <fgColor indexed="41"/>
        <bgColor indexed="64"/>
      </patternFill>
    </fill>
    <fill>
      <patternFill patternType="solid">
        <fgColor indexed="43"/>
        <bgColor indexed="64"/>
      </patternFill>
    </fill>
    <fill>
      <patternFill patternType="solid">
        <fgColor theme="0"/>
        <bgColor indexed="64"/>
      </patternFill>
    </fill>
    <fill>
      <patternFill patternType="solid">
        <fgColor theme="0"/>
        <bgColor indexed="64"/>
      </patternFill>
    </fill>
    <fill>
      <patternFill patternType="lightGray">
        <bgColor indexed="9"/>
      </patternFill>
    </fill>
    <fill>
      <patternFill patternType="solid">
        <fgColor theme="0" tint="-0.24997000396251678"/>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rgb="FF92D050"/>
        <bgColor indexed="64"/>
      </patternFill>
    </fill>
    <fill>
      <patternFill patternType="solid">
        <fgColor rgb="FF00B0F0"/>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rgb="FFCCFFCC"/>
        <bgColor indexed="64"/>
      </patternFill>
    </fill>
    <fill>
      <patternFill patternType="solid">
        <fgColor indexed="55"/>
        <bgColor indexed="64"/>
      </patternFill>
    </fill>
    <fill>
      <patternFill patternType="solid">
        <fgColor theme="0" tint="-0.24997000396251678"/>
        <bgColor indexed="64"/>
      </patternFill>
    </fill>
    <fill>
      <patternFill patternType="solid">
        <fgColor indexed="56"/>
        <bgColor indexed="64"/>
      </patternFill>
    </fill>
    <fill>
      <patternFill patternType="solid">
        <fgColor indexed="26"/>
        <bgColor indexed="64"/>
      </patternFill>
    </fill>
  </fills>
  <borders count="2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thin"/>
      <top/>
      <bottom style="medium"/>
    </border>
    <border>
      <left style="thin"/>
      <right style="thin"/>
      <top style="medium"/>
      <bottom style="thin"/>
    </border>
    <border>
      <left style="thin"/>
      <right style="medium"/>
      <top style="thin"/>
      <bottom style="thin"/>
    </border>
    <border>
      <left/>
      <right style="thin"/>
      <top style="medium"/>
      <bottom style="thin"/>
    </border>
    <border>
      <left/>
      <right style="thin"/>
      <top style="thin"/>
      <bottom style="thin"/>
    </border>
    <border>
      <left style="medium"/>
      <right/>
      <top/>
      <bottom style="medium"/>
    </border>
    <border>
      <left/>
      <right/>
      <top style="medium"/>
      <bottom style="thin"/>
    </border>
    <border>
      <left/>
      <right style="thin"/>
      <top/>
      <bottom/>
    </border>
    <border>
      <left/>
      <right/>
      <top/>
      <bottom style="medium"/>
    </border>
    <border>
      <left style="medium"/>
      <right/>
      <top/>
      <bottom/>
    </border>
    <border>
      <left style="thin"/>
      <right style="medium"/>
      <top style="medium"/>
      <bottom style="thin"/>
    </border>
    <border>
      <left style="thin"/>
      <right/>
      <top style="thin"/>
      <bottom style="thin"/>
    </border>
    <border>
      <left style="thin"/>
      <right/>
      <top style="medium"/>
      <bottom/>
    </border>
    <border>
      <left style="thin"/>
      <right style="medium"/>
      <top style="medium"/>
      <bottom/>
    </border>
    <border>
      <left/>
      <right/>
      <top style="thin"/>
      <bottom style="thin"/>
    </border>
    <border>
      <left style="thin"/>
      <right/>
      <top/>
      <bottom/>
    </border>
    <border>
      <left style="thin"/>
      <right style="thin"/>
      <top style="thin"/>
      <bottom style="hair"/>
    </border>
    <border>
      <left style="thin"/>
      <right/>
      <top style="thin"/>
      <bottom style="hair"/>
    </border>
    <border>
      <left style="thin"/>
      <right style="thin"/>
      <top style="hair"/>
      <bottom style="hair"/>
    </border>
    <border>
      <left style="thin"/>
      <right/>
      <top style="hair"/>
      <bottom style="hair"/>
    </border>
    <border>
      <left style="thin"/>
      <right style="thin"/>
      <top style="hair"/>
      <bottom/>
    </border>
    <border>
      <left style="thin"/>
      <right/>
      <top style="thin"/>
      <bottom/>
    </border>
    <border>
      <left style="thin"/>
      <right/>
      <top style="hair"/>
      <bottom style="thin"/>
    </border>
    <border>
      <left/>
      <right style="thin"/>
      <top style="thin"/>
      <bottom/>
    </border>
    <border>
      <left style="thin"/>
      <right style="thin"/>
      <top style="hair"/>
      <bottom style="thin"/>
    </border>
    <border>
      <left/>
      <right/>
      <top style="thin"/>
      <bottom/>
    </border>
    <border>
      <left style="thin"/>
      <right style="thin"/>
      <top style="thin"/>
      <bottom/>
    </border>
    <border>
      <left style="medium"/>
      <right style="thin">
        <color indexed="9"/>
      </right>
      <top/>
      <bottom/>
    </border>
    <border>
      <left style="medium"/>
      <right style="thin">
        <color indexed="9"/>
      </right>
      <top style="thin">
        <color indexed="9"/>
      </top>
      <bottom/>
    </border>
    <border>
      <left style="medium"/>
      <right style="thin">
        <color indexed="9"/>
      </right>
      <top style="thin">
        <color indexed="9"/>
      </top>
      <bottom style="thin">
        <color indexed="9"/>
      </bottom>
    </border>
    <border>
      <left style="thin">
        <color indexed="9"/>
      </left>
      <right/>
      <top style="thin">
        <color indexed="9"/>
      </top>
      <bottom style="thin">
        <color indexed="9"/>
      </bottom>
    </border>
    <border>
      <left style="thin">
        <color indexed="9"/>
      </left>
      <right style="thin">
        <color indexed="9"/>
      </right>
      <top style="thin">
        <color indexed="9"/>
      </top>
      <bottom/>
    </border>
    <border>
      <left style="thin">
        <color indexed="9"/>
      </left>
      <right style="thin">
        <color indexed="9"/>
      </right>
      <top style="thin">
        <color indexed="9"/>
      </top>
      <bottom style="thin">
        <color indexed="9"/>
      </bottom>
    </border>
    <border>
      <left/>
      <right/>
      <top style="thin">
        <color indexed="9"/>
      </top>
      <bottom/>
    </border>
    <border>
      <left/>
      <right style="thin">
        <color indexed="9"/>
      </right>
      <top style="medium"/>
      <bottom style="thin">
        <color indexed="9"/>
      </bottom>
    </border>
    <border>
      <left style="thin">
        <color indexed="9"/>
      </left>
      <right style="thin">
        <color indexed="9"/>
      </right>
      <top style="medium"/>
      <bottom/>
    </border>
    <border>
      <left/>
      <right/>
      <top style="thin">
        <color indexed="9"/>
      </top>
      <bottom style="thin">
        <color indexed="9"/>
      </bottom>
    </border>
    <border>
      <left style="thin">
        <color indexed="9"/>
      </left>
      <right/>
      <top style="medium"/>
      <bottom style="thin">
        <color indexed="9"/>
      </bottom>
    </border>
    <border>
      <left style="thin">
        <color indexed="9"/>
      </left>
      <right style="thin">
        <color indexed="9"/>
      </right>
      <top style="medium"/>
      <bottom style="thin">
        <color indexed="9"/>
      </bottom>
    </border>
    <border>
      <left style="thin">
        <color indexed="9"/>
      </left>
      <right/>
      <top/>
      <bottom style="thin">
        <color indexed="9"/>
      </bottom>
    </border>
    <border>
      <left/>
      <right/>
      <top style="thin">
        <color indexed="9"/>
      </top>
      <bottom style="medium"/>
    </border>
    <border>
      <left style="thin">
        <color indexed="9"/>
      </left>
      <right/>
      <top style="thin">
        <color indexed="9"/>
      </top>
      <bottom style="medium"/>
    </border>
    <border>
      <left style="thin">
        <color indexed="9"/>
      </left>
      <right style="medium"/>
      <top style="thin">
        <color indexed="9"/>
      </top>
      <bottom style="medium"/>
    </border>
    <border>
      <left style="thin">
        <color indexed="9"/>
      </left>
      <right style="thin">
        <color indexed="9"/>
      </right>
      <top/>
      <bottom style="thin">
        <color indexed="9"/>
      </bottom>
    </border>
    <border>
      <left style="thin">
        <color indexed="9"/>
      </left>
      <right style="thin">
        <color indexed="9"/>
      </right>
      <top/>
      <bottom/>
    </border>
    <border>
      <left style="thin">
        <color indexed="9"/>
      </left>
      <right/>
      <top style="thin">
        <color indexed="9"/>
      </top>
      <bottom/>
    </border>
    <border>
      <left/>
      <right style="thin">
        <color indexed="9"/>
      </right>
      <top style="thin">
        <color indexed="9"/>
      </top>
      <bottom style="thin">
        <color indexed="9"/>
      </bottom>
    </border>
    <border>
      <left/>
      <right/>
      <top style="medium"/>
      <bottom/>
    </border>
    <border>
      <left/>
      <right/>
      <top style="medium"/>
      <bottom style="thin">
        <color indexed="9"/>
      </bottom>
    </border>
    <border>
      <left/>
      <right style="thin">
        <color indexed="9"/>
      </right>
      <top style="thin">
        <color indexed="9"/>
      </top>
      <bottom/>
    </border>
    <border>
      <left style="thin">
        <color indexed="9"/>
      </left>
      <right style="thin">
        <color indexed="9"/>
      </right>
      <top style="thin"/>
      <bottom style="thin">
        <color indexed="9"/>
      </bottom>
    </border>
    <border>
      <left/>
      <right/>
      <top/>
      <bottom style="thin">
        <color indexed="9"/>
      </bottom>
    </border>
    <border>
      <left/>
      <right/>
      <top/>
      <bottom style="thin"/>
    </border>
    <border>
      <left style="thin">
        <color indexed="9"/>
      </left>
      <right/>
      <top/>
      <bottom style="thin"/>
    </border>
    <border>
      <left style="thin">
        <color indexed="9"/>
      </left>
      <right style="thin">
        <color indexed="9"/>
      </right>
      <top style="thin">
        <color indexed="9"/>
      </top>
      <bottom style="medium"/>
    </border>
    <border>
      <left style="thin">
        <color indexed="9"/>
      </left>
      <right/>
      <top style="thin"/>
      <bottom style="thin">
        <color indexed="9"/>
      </bottom>
    </border>
    <border>
      <left style="thin">
        <color indexed="9"/>
      </left>
      <right/>
      <top style="double"/>
      <bottom/>
    </border>
    <border>
      <left/>
      <right/>
      <top style="thin"/>
      <bottom style="thin">
        <color indexed="9"/>
      </bottom>
    </border>
    <border>
      <left/>
      <right style="thin">
        <color indexed="9"/>
      </right>
      <top style="thin"/>
      <bottom/>
    </border>
    <border>
      <left/>
      <right style="thin">
        <color indexed="9"/>
      </right>
      <top style="thin"/>
      <bottom style="thin">
        <color indexed="9"/>
      </bottom>
    </border>
    <border>
      <left style="thin">
        <color indexed="9"/>
      </left>
      <right style="thin">
        <color indexed="9"/>
      </right>
      <top style="thin">
        <color indexed="9"/>
      </top>
      <bottom style="thin"/>
    </border>
    <border>
      <left style="thin"/>
      <right style="thin">
        <color indexed="9"/>
      </right>
      <top style="thin">
        <color indexed="9"/>
      </top>
      <bottom style="thin">
        <color indexed="9"/>
      </bottom>
    </border>
    <border>
      <left style="thin">
        <color indexed="9"/>
      </left>
      <right style="thin"/>
      <top style="thin">
        <color indexed="9"/>
      </top>
      <bottom style="thin">
        <color indexed="9"/>
      </bottom>
    </border>
    <border>
      <left/>
      <right style="thin">
        <color indexed="9"/>
      </right>
      <top/>
      <bottom style="thin">
        <color indexed="9"/>
      </bottom>
    </border>
    <border>
      <left style="medium"/>
      <right/>
      <top style="thin">
        <color indexed="9"/>
      </top>
      <bottom style="thin">
        <color indexed="9"/>
      </bottom>
    </border>
    <border>
      <left style="medium"/>
      <right/>
      <top style="thin">
        <color indexed="9"/>
      </top>
      <bottom/>
    </border>
    <border>
      <left/>
      <right style="thin">
        <color indexed="9"/>
      </right>
      <top/>
      <bottom/>
    </border>
    <border>
      <left style="medium"/>
      <right style="medium"/>
      <top style="medium"/>
      <bottom style="medium"/>
    </border>
    <border>
      <left/>
      <right style="medium"/>
      <top style="thin"/>
      <bottom style="thin"/>
    </border>
    <border>
      <left style="medium"/>
      <right style="medium"/>
      <top style="thin"/>
      <bottom style="thin"/>
    </border>
    <border>
      <left style="thin">
        <color indexed="9"/>
      </left>
      <right/>
      <top style="thin"/>
      <bottom/>
    </border>
    <border>
      <left style="thin">
        <color indexed="9"/>
      </left>
      <right style="thin">
        <color indexed="9"/>
      </right>
      <top style="thin"/>
      <bottom/>
    </border>
    <border>
      <left style="medium"/>
      <right style="medium"/>
      <top/>
      <bottom style="thin"/>
    </border>
    <border>
      <left style="thin"/>
      <right style="thin"/>
      <top/>
      <bottom style="thin"/>
    </border>
    <border>
      <left style="medium"/>
      <right/>
      <top style="medium"/>
      <bottom/>
    </border>
    <border>
      <left style="medium"/>
      <right style="medium"/>
      <top/>
      <bottom style="medium"/>
    </border>
    <border>
      <left/>
      <right/>
      <top/>
      <bottom style="double"/>
    </border>
    <border>
      <left/>
      <right style="thin">
        <color indexed="9"/>
      </right>
      <top style="thin">
        <color indexed="9"/>
      </top>
      <bottom style="thin"/>
    </border>
    <border>
      <left style="thin">
        <color indexed="9"/>
      </left>
      <right/>
      <top style="thin">
        <color indexed="9"/>
      </top>
      <bottom style="thin"/>
    </border>
    <border>
      <left/>
      <right/>
      <top style="thin">
        <color indexed="9"/>
      </top>
      <bottom style="thin"/>
    </border>
    <border>
      <left style="thin">
        <color indexed="9"/>
      </left>
      <right/>
      <top style="medium"/>
      <bottom style="thin"/>
    </border>
    <border>
      <left style="thin">
        <color indexed="9"/>
      </left>
      <right style="thin">
        <color indexed="9"/>
      </right>
      <top style="medium"/>
      <bottom style="thin"/>
    </border>
    <border>
      <left/>
      <right/>
      <top style="hair"/>
      <bottom style="hair"/>
    </border>
    <border>
      <left style="thin"/>
      <right style="thin"/>
      <top style="thin"/>
      <bottom style="medium"/>
    </border>
    <border>
      <left style="medium"/>
      <right style="medium"/>
      <top style="medium"/>
      <bottom/>
    </border>
    <border>
      <left/>
      <right style="medium"/>
      <top style="medium"/>
      <bottom/>
    </border>
    <border>
      <left/>
      <right/>
      <top style="thin"/>
      <bottom style="medium"/>
    </border>
    <border>
      <left/>
      <right style="medium"/>
      <top style="thin"/>
      <bottom style="medium"/>
    </border>
    <border>
      <left style="thin"/>
      <right/>
      <top style="medium"/>
      <bottom style="thin"/>
    </border>
    <border>
      <left/>
      <right style="medium"/>
      <top style="medium"/>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thin"/>
      <top/>
      <bottom style="thin"/>
    </border>
    <border>
      <left style="thin"/>
      <right style="medium"/>
      <top style="thin"/>
      <bottom style="medium"/>
    </border>
    <border>
      <left style="thin"/>
      <right/>
      <top/>
      <bottom style="thin"/>
    </border>
    <border>
      <left style="medium"/>
      <right/>
      <top style="medium"/>
      <bottom style="medium"/>
    </border>
    <border>
      <left style="thin">
        <color indexed="9"/>
      </left>
      <right/>
      <top/>
      <bottom/>
    </border>
    <border>
      <left style="medium"/>
      <right/>
      <top style="thin"/>
      <bottom/>
    </border>
    <border>
      <left/>
      <right style="thin">
        <color indexed="9"/>
      </right>
      <top/>
      <bottom style="thin"/>
    </border>
    <border>
      <left style="thin">
        <color indexed="9"/>
      </left>
      <right style="thin">
        <color indexed="9"/>
      </right>
      <top/>
      <bottom style="thin"/>
    </border>
    <border>
      <left/>
      <right/>
      <top style="medium"/>
      <bottom style="medium"/>
    </border>
    <border>
      <left style="thick"/>
      <right/>
      <top/>
      <bottom style="medium"/>
    </border>
    <border>
      <left style="thick"/>
      <right/>
      <top style="medium"/>
      <bottom style="medium"/>
    </border>
    <border>
      <left style="hair"/>
      <right style="hair"/>
      <top style="hair"/>
      <bottom style="hair"/>
    </border>
    <border>
      <left style="medium"/>
      <right/>
      <top style="hair"/>
      <bottom/>
    </border>
    <border>
      <left style="hair"/>
      <right style="hair"/>
      <top/>
      <bottom style="medium"/>
    </border>
    <border>
      <left style="hair"/>
      <right style="medium"/>
      <top style="medium"/>
      <bottom style="medium"/>
    </border>
    <border>
      <left style="medium"/>
      <right/>
      <top style="hair"/>
      <bottom style="hair"/>
    </border>
    <border>
      <left style="hair"/>
      <right/>
      <top style="hair"/>
      <bottom style="hair"/>
    </border>
    <border>
      <left style="hair"/>
      <right style="hair"/>
      <top style="hair"/>
      <bottom/>
    </border>
    <border>
      <left style="thin">
        <color indexed="9"/>
      </left>
      <right style="medium"/>
      <top style="medium"/>
      <bottom style="medium"/>
    </border>
    <border>
      <left style="medium"/>
      <right style="medium"/>
      <top style="medium"/>
      <bottom style="thin"/>
    </border>
    <border>
      <left style="thin"/>
      <right style="thin"/>
      <top/>
      <bottom style="hair"/>
    </border>
    <border>
      <left style="thin"/>
      <right style="thin"/>
      <top/>
      <bottom/>
    </border>
    <border>
      <left/>
      <right style="medium"/>
      <top/>
      <bottom/>
    </border>
    <border>
      <left style="thin">
        <color indexed="9"/>
      </left>
      <right style="medium"/>
      <top style="thin">
        <color indexed="9"/>
      </top>
      <bottom style="thin">
        <color indexed="9"/>
      </bottom>
    </border>
    <border>
      <left style="thin">
        <color indexed="9"/>
      </left>
      <right style="thin">
        <color indexed="9"/>
      </right>
      <top style="medium"/>
      <bottom style="medium"/>
    </border>
    <border>
      <left style="thin"/>
      <right style="thin"/>
      <top style="medium"/>
      <bottom/>
    </border>
    <border>
      <left style="medium"/>
      <right/>
      <top style="medium"/>
      <bottom style="thin"/>
    </border>
    <border>
      <left style="thin"/>
      <right style="thin"/>
      <top style="medium"/>
      <bottom style="medium"/>
    </border>
    <border>
      <left/>
      <right style="medium"/>
      <top style="medium"/>
      <bottom style="medium"/>
    </border>
    <border>
      <left style="hair"/>
      <right style="hair"/>
      <top style="medium"/>
      <bottom style="medium"/>
    </border>
    <border>
      <left style="hair"/>
      <right style="medium"/>
      <top/>
      <bottom style="medium"/>
    </border>
    <border>
      <left style="medium"/>
      <right/>
      <top style="medium"/>
      <bottom style="hair"/>
    </border>
    <border>
      <left/>
      <right style="hair"/>
      <top style="medium"/>
      <bottom style="hair"/>
    </border>
    <border>
      <left style="hair"/>
      <right style="hair"/>
      <top/>
      <bottom style="hair"/>
    </border>
    <border>
      <left style="hair"/>
      <right style="medium"/>
      <top style="hair"/>
      <bottom style="hair"/>
    </border>
    <border>
      <left/>
      <right/>
      <top style="medium"/>
      <bottom style="hair"/>
    </border>
    <border>
      <left style="thick"/>
      <right style="hair"/>
      <top style="medium"/>
      <bottom style="hair"/>
    </border>
    <border>
      <left style="hair"/>
      <right style="hair"/>
      <top style="medium"/>
      <bottom style="hair"/>
    </border>
    <border>
      <left style="medium"/>
      <right style="medium"/>
      <top style="medium"/>
      <bottom style="hair"/>
    </border>
    <border>
      <left/>
      <right style="hair"/>
      <top style="hair"/>
      <bottom style="hair"/>
    </border>
    <border>
      <left style="thick"/>
      <right style="hair"/>
      <top style="hair"/>
      <bottom style="hair"/>
    </border>
    <border>
      <left style="medium"/>
      <right style="medium"/>
      <top style="hair"/>
      <bottom style="hair"/>
    </border>
    <border>
      <left/>
      <right style="hair"/>
      <top style="hair"/>
      <bottom/>
    </border>
    <border>
      <left/>
      <right/>
      <top style="hair"/>
      <bottom/>
    </border>
    <border>
      <left style="medium"/>
      <right style="medium"/>
      <top style="hair"/>
      <bottom/>
    </border>
    <border>
      <left/>
      <right/>
      <top style="hair"/>
      <bottom style="medium"/>
    </border>
    <border>
      <left style="medium"/>
      <right style="medium"/>
      <top style="hair"/>
      <bottom style="medium"/>
    </border>
    <border>
      <left/>
      <right style="medium"/>
      <top/>
      <bottom style="medium"/>
    </border>
    <border>
      <left/>
      <right style="medium"/>
      <top style="hair"/>
      <bottom style="hair"/>
    </border>
    <border>
      <left/>
      <right style="medium"/>
      <top style="hair"/>
      <bottom/>
    </border>
    <border>
      <left style="medium"/>
      <right style="hair"/>
      <top style="hair"/>
      <bottom/>
    </border>
    <border>
      <left style="thick"/>
      <right/>
      <top style="hair"/>
      <bottom style="hair"/>
    </border>
    <border>
      <left style="thin"/>
      <right/>
      <top style="thin"/>
      <bottom style="medium"/>
    </border>
    <border>
      <left style="medium"/>
      <right style="thin"/>
      <top style="thin"/>
      <bottom/>
    </border>
    <border>
      <left/>
      <right style="medium"/>
      <top style="thin"/>
      <bottom/>
    </border>
    <border>
      <left style="thin"/>
      <right style="medium"/>
      <top style="thin"/>
      <bottom/>
    </border>
    <border>
      <left/>
      <right style="thin"/>
      <top style="thin"/>
      <bottom style="medium"/>
    </border>
    <border>
      <left style="thin">
        <color indexed="9"/>
      </left>
      <right style="medium"/>
      <top style="thin">
        <color indexed="9"/>
      </top>
      <bottom>
        <color indexed="63"/>
      </bottom>
    </border>
    <border>
      <left/>
      <right style="medium"/>
      <top/>
      <bottom style="thin"/>
    </border>
    <border>
      <left style="medium"/>
      <right style="thin"/>
      <top style="medium"/>
      <bottom style="medium"/>
    </border>
    <border>
      <left style="thin"/>
      <right style="medium"/>
      <top style="medium"/>
      <bottom style="medium"/>
    </border>
    <border>
      <left style="thin"/>
      <right style="medium"/>
      <top/>
      <bottom style="thin"/>
    </border>
    <border>
      <left style="hair"/>
      <right style="hair"/>
      <top style="medium"/>
      <bottom style="dotted"/>
    </border>
    <border>
      <left/>
      <right style="hair"/>
      <top style="medium"/>
      <bottom style="dotted"/>
    </border>
    <border>
      <left style="hair"/>
      <right style="medium"/>
      <top style="medium"/>
      <bottom style="dotted"/>
    </border>
    <border>
      <left style="hair"/>
      <right style="hair"/>
      <top style="dotted"/>
      <bottom style="dotted"/>
    </border>
    <border>
      <left/>
      <right style="hair"/>
      <top style="dotted"/>
      <bottom style="dotted"/>
    </border>
    <border>
      <left style="hair"/>
      <right style="medium"/>
      <top style="dotted"/>
      <bottom style="dotted"/>
    </border>
    <border>
      <left style="hair"/>
      <right style="hair"/>
      <top style="dotted"/>
      <bottom style="medium"/>
    </border>
    <border>
      <left/>
      <right style="hair"/>
      <top style="dotted"/>
      <bottom style="medium"/>
    </border>
    <border>
      <left style="hair"/>
      <right style="medium"/>
      <top style="dotted"/>
      <bottom style="medium"/>
    </border>
    <border>
      <left style="medium"/>
      <right/>
      <top>
        <color indexed="63"/>
      </top>
      <bottom style="hair"/>
    </border>
    <border>
      <left style="hair"/>
      <right style="hair"/>
      <top>
        <color indexed="63"/>
      </top>
      <bottom style="dotted"/>
    </border>
    <border>
      <left/>
      <right style="hair"/>
      <top>
        <color indexed="63"/>
      </top>
      <bottom style="dotted"/>
    </border>
    <border>
      <left style="hair"/>
      <right style="medium"/>
      <top>
        <color indexed="63"/>
      </top>
      <bottom style="dotted"/>
    </border>
    <border>
      <left style="thick"/>
      <right style="hair"/>
      <top>
        <color indexed="63"/>
      </top>
      <bottom style="hair"/>
    </border>
    <border>
      <left/>
      <right/>
      <top/>
      <bottom style="hair"/>
    </border>
    <border>
      <left/>
      <right style="medium"/>
      <top>
        <color indexed="63"/>
      </top>
      <bottom style="hair"/>
    </border>
    <border>
      <left style="dotted"/>
      <right style="dotted"/>
      <top>
        <color indexed="63"/>
      </top>
      <bottom>
        <color indexed="63"/>
      </bottom>
    </border>
    <border>
      <left style="dotted"/>
      <right style="dotted"/>
      <top style="dotted"/>
      <bottom>
        <color indexed="63"/>
      </bottom>
    </border>
    <border>
      <left style="thin"/>
      <right style="thin"/>
      <top/>
      <bottom style="medium"/>
    </border>
    <border>
      <left style="thin"/>
      <right/>
      <top/>
      <bottom style="medium"/>
    </border>
    <border>
      <left style="medium"/>
      <right style="thin"/>
      <top/>
      <bottom style="medium"/>
    </border>
    <border>
      <left/>
      <right style="thin"/>
      <top style="medium"/>
      <bottom/>
    </border>
    <border>
      <left style="medium"/>
      <right/>
      <top style="thin"/>
      <bottom style="thin"/>
    </border>
    <border>
      <left style="medium"/>
      <right/>
      <top style="thin"/>
      <bottom style="medium"/>
    </border>
    <border>
      <left/>
      <right style="medium"/>
      <top style="medium"/>
      <bottom style="hair"/>
    </border>
    <border>
      <left style="hair"/>
      <right/>
      <top style="medium"/>
      <bottom style="hair"/>
    </border>
    <border>
      <left/>
      <right style="thin"/>
      <top/>
      <bottom style="thin"/>
    </border>
    <border>
      <left style="hair"/>
      <right/>
      <top style="hair"/>
      <bottom style="medium"/>
    </border>
    <border>
      <left/>
      <right style="medium"/>
      <top style="hair"/>
      <bottom style="medium"/>
    </border>
    <border>
      <left/>
      <right style="thin"/>
      <top style="medium"/>
      <bottom style="medium"/>
    </border>
    <border>
      <left style="medium"/>
      <right>
        <color indexed="63"/>
      </right>
      <top>
        <color indexed="63"/>
      </top>
      <bottom style="thin">
        <color indexed="9"/>
      </bottom>
    </border>
    <border>
      <left style="thin"/>
      <right/>
      <top style="medium"/>
      <bottom style="medium"/>
    </border>
    <border>
      <left style="medium"/>
      <right style="thin"/>
      <top style="medium"/>
      <bottom/>
    </border>
    <border>
      <left style="thin"/>
      <right style="medium"/>
      <top/>
      <bottom style="medium"/>
    </border>
    <border>
      <left/>
      <right style="thin">
        <color indexed="9"/>
      </right>
      <top/>
      <bottom style="medium"/>
    </border>
    <border>
      <left style="medium"/>
      <right style="thin">
        <color indexed="9"/>
      </right>
      <top style="medium"/>
      <bottom style="medium"/>
    </border>
    <border>
      <left/>
      <right/>
      <top style="hair"/>
      <bottom style="thin"/>
    </border>
    <border>
      <left/>
      <right style="thin"/>
      <top style="hair"/>
      <bottom style="thin"/>
    </border>
    <border>
      <left style="thin"/>
      <right style="hair"/>
      <top style="thin"/>
      <bottom/>
    </border>
    <border>
      <left style="thin"/>
      <right style="hair"/>
      <top/>
      <bottom/>
    </border>
    <border>
      <left style="thin"/>
      <right style="hair"/>
      <top/>
      <bottom style="hair"/>
    </border>
    <border>
      <left style="hair"/>
      <right/>
      <top style="thin"/>
      <bottom/>
    </border>
    <border>
      <left style="hair"/>
      <right/>
      <top/>
      <bottom style="hair"/>
    </border>
    <border>
      <left/>
      <right style="thin"/>
      <top/>
      <bottom style="hair"/>
    </border>
    <border>
      <left style="medium"/>
      <right/>
      <top style="medium"/>
      <bottom style="thin">
        <color indexed="9"/>
      </bottom>
    </border>
    <border>
      <left/>
      <right style="medium"/>
      <top style="medium"/>
      <bottom style="thin">
        <color indexed="9"/>
      </bottom>
    </border>
    <border>
      <left style="medium"/>
      <right style="thin">
        <color indexed="9"/>
      </right>
      <top style="medium"/>
      <bottom style="thin">
        <color indexed="9"/>
      </bottom>
    </border>
    <border>
      <left style="thin">
        <color indexed="9"/>
      </left>
      <right style="medium"/>
      <top style="medium"/>
      <bottom style="thin">
        <color indexed="9"/>
      </bottom>
    </border>
    <border>
      <left/>
      <right style="medium"/>
      <top style="thin">
        <color indexed="9"/>
      </top>
      <bottom/>
    </border>
  </borders>
  <cellStyleXfs count="7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7" fillId="2" borderId="0" applyNumberFormat="0" applyBorder="0" applyAlignment="0" applyProtection="0"/>
    <xf numFmtId="0" fontId="97" fillId="3" borderId="0" applyNumberFormat="0" applyBorder="0" applyAlignment="0" applyProtection="0"/>
    <xf numFmtId="0" fontId="97" fillId="4" borderId="0" applyNumberFormat="0" applyBorder="0" applyAlignment="0" applyProtection="0"/>
    <xf numFmtId="0" fontId="97" fillId="5" borderId="0" applyNumberFormat="0" applyBorder="0" applyAlignment="0" applyProtection="0"/>
    <xf numFmtId="0" fontId="97" fillId="6" borderId="0" applyNumberFormat="0" applyBorder="0" applyAlignment="0" applyProtection="0"/>
    <xf numFmtId="0" fontId="97" fillId="7" borderId="0" applyNumberFormat="0" applyBorder="0" applyAlignment="0" applyProtection="0"/>
    <xf numFmtId="0" fontId="97" fillId="8" borderId="0" applyNumberFormat="0" applyBorder="0" applyAlignment="0" applyProtection="0"/>
    <xf numFmtId="0" fontId="97" fillId="9" borderId="0" applyNumberFormat="0" applyBorder="0" applyAlignment="0" applyProtection="0"/>
    <xf numFmtId="0" fontId="97" fillId="10" borderId="0" applyNumberFormat="0" applyBorder="0" applyAlignment="0" applyProtection="0"/>
    <xf numFmtId="0" fontId="97" fillId="11" borderId="0" applyNumberFormat="0" applyBorder="0" applyAlignment="0" applyProtection="0"/>
    <xf numFmtId="0" fontId="97" fillId="12" borderId="0" applyNumberFormat="0" applyBorder="0" applyAlignment="0" applyProtection="0"/>
    <xf numFmtId="0" fontId="97" fillId="13" borderId="0" applyNumberFormat="0" applyBorder="0" applyAlignment="0" applyProtection="0"/>
    <xf numFmtId="0" fontId="98" fillId="14" borderId="0" applyNumberFormat="0" applyBorder="0" applyAlignment="0" applyProtection="0"/>
    <xf numFmtId="0" fontId="98" fillId="15" borderId="0" applyNumberFormat="0" applyBorder="0" applyAlignment="0" applyProtection="0"/>
    <xf numFmtId="0" fontId="98" fillId="16" borderId="0" applyNumberFormat="0" applyBorder="0" applyAlignment="0" applyProtection="0"/>
    <xf numFmtId="0" fontId="98" fillId="17" borderId="0" applyNumberFormat="0" applyBorder="0" applyAlignment="0" applyProtection="0"/>
    <xf numFmtId="0" fontId="98" fillId="18" borderId="0" applyNumberFormat="0" applyBorder="0" applyAlignment="0" applyProtection="0"/>
    <xf numFmtId="0" fontId="98" fillId="19" borderId="0" applyNumberFormat="0" applyBorder="0" applyAlignment="0" applyProtection="0"/>
    <xf numFmtId="0" fontId="98" fillId="20" borderId="0" applyNumberFormat="0" applyBorder="0" applyAlignment="0" applyProtection="0"/>
    <xf numFmtId="0" fontId="98" fillId="21" borderId="0" applyNumberFormat="0" applyBorder="0" applyAlignment="0" applyProtection="0"/>
    <xf numFmtId="0" fontId="98" fillId="22" borderId="0" applyNumberFormat="0" applyBorder="0" applyAlignment="0" applyProtection="0"/>
    <xf numFmtId="0" fontId="98" fillId="23" borderId="0" applyNumberFormat="0" applyBorder="0" applyAlignment="0" applyProtection="0"/>
    <xf numFmtId="0" fontId="98" fillId="24" borderId="0" applyNumberFormat="0" applyBorder="0" applyAlignment="0" applyProtection="0"/>
    <xf numFmtId="0" fontId="98" fillId="25" borderId="0" applyNumberFormat="0" applyBorder="0" applyAlignment="0" applyProtection="0"/>
    <xf numFmtId="0" fontId="99" fillId="26" borderId="0" applyNumberFormat="0" applyBorder="0" applyAlignment="0" applyProtection="0"/>
    <xf numFmtId="0" fontId="100" fillId="27" borderId="1" applyNumberFormat="0" applyAlignment="0" applyProtection="0"/>
    <xf numFmtId="0" fontId="101" fillId="28" borderId="2" applyNumberFormat="0" applyAlignment="0" applyProtection="0"/>
    <xf numFmtId="172" fontId="0" fillId="0" borderId="0" applyFont="0" applyFill="0" applyBorder="0" applyAlignment="0" applyProtection="0"/>
    <xf numFmtId="169"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43" fontId="0" fillId="0" borderId="0" applyFont="0" applyFill="0" applyBorder="0" applyAlignment="0" applyProtection="0"/>
    <xf numFmtId="43" fontId="75" fillId="0" borderId="0" applyFont="0" applyFill="0" applyBorder="0" applyAlignment="0" applyProtection="0"/>
    <xf numFmtId="172" fontId="0" fillId="0" borderId="0" applyFont="0" applyFill="0" applyBorder="0" applyAlignment="0" applyProtection="0"/>
    <xf numFmtId="43"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02" fillId="0" borderId="0" applyNumberFormat="0" applyFill="0" applyBorder="0" applyAlignment="0" applyProtection="0"/>
    <xf numFmtId="0" fontId="103" fillId="0" borderId="0" applyNumberFormat="0" applyFill="0" applyBorder="0" applyAlignment="0" applyProtection="0"/>
    <xf numFmtId="0" fontId="104" fillId="29" borderId="0" applyNumberFormat="0" applyBorder="0" applyAlignment="0" applyProtection="0"/>
    <xf numFmtId="0" fontId="105" fillId="0" borderId="3" applyNumberFormat="0" applyFill="0" applyAlignment="0" applyProtection="0"/>
    <xf numFmtId="0" fontId="106" fillId="0" borderId="4" applyNumberFormat="0" applyFill="0" applyAlignment="0" applyProtection="0"/>
    <xf numFmtId="0" fontId="107" fillId="0" borderId="5" applyNumberFormat="0" applyFill="0" applyAlignment="0" applyProtection="0"/>
    <xf numFmtId="0" fontId="107" fillId="0" borderId="0" applyNumberFormat="0" applyFill="0" applyBorder="0" applyAlignment="0" applyProtection="0"/>
    <xf numFmtId="0" fontId="108" fillId="0" borderId="0" applyNumberFormat="0" applyFill="0" applyBorder="0" applyAlignment="0" applyProtection="0"/>
    <xf numFmtId="0" fontId="109" fillId="30" borderId="1" applyNumberFormat="0" applyAlignment="0" applyProtection="0"/>
    <xf numFmtId="0" fontId="110" fillId="0" borderId="6" applyNumberFormat="0" applyFill="0" applyAlignment="0" applyProtection="0"/>
    <xf numFmtId="0" fontId="111" fillId="31" borderId="0" applyNumberFormat="0" applyBorder="0" applyAlignment="0" applyProtection="0"/>
    <xf numFmtId="0" fontId="0" fillId="0" borderId="0">
      <alignment/>
      <protection/>
    </xf>
    <xf numFmtId="0" fontId="74" fillId="0" borderId="0">
      <alignment/>
      <protection/>
    </xf>
    <xf numFmtId="0" fontId="0" fillId="0" borderId="0">
      <alignment/>
      <protection/>
    </xf>
    <xf numFmtId="0" fontId="26" fillId="0" borderId="0">
      <alignment/>
      <protection/>
    </xf>
    <xf numFmtId="0" fontId="97" fillId="0" borderId="0">
      <alignment/>
      <protection/>
    </xf>
    <xf numFmtId="0" fontId="0" fillId="32" borderId="7" applyNumberFormat="0" applyFont="0" applyAlignment="0" applyProtection="0"/>
    <xf numFmtId="0" fontId="112"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113" fillId="0" borderId="0" applyNumberFormat="0" applyFill="0" applyBorder="0" applyAlignment="0" applyProtection="0"/>
    <xf numFmtId="0" fontId="114" fillId="0" borderId="9" applyNumberFormat="0" applyFill="0" applyAlignment="0" applyProtection="0"/>
    <xf numFmtId="0" fontId="115" fillId="0" borderId="0" applyNumberFormat="0" applyFill="0" applyBorder="0" applyAlignment="0" applyProtection="0"/>
  </cellStyleXfs>
  <cellXfs count="2496">
    <xf numFmtId="0" fontId="0" fillId="0" borderId="0" xfId="0" applyAlignment="1">
      <alignment/>
    </xf>
    <xf numFmtId="0" fontId="19" fillId="0" borderId="0" xfId="0" applyFont="1" applyBorder="1" applyAlignment="1" applyProtection="1">
      <alignment/>
      <protection/>
    </xf>
    <xf numFmtId="0" fontId="0" fillId="0" borderId="0" xfId="0" applyBorder="1" applyAlignment="1" applyProtection="1">
      <alignment/>
      <protection/>
    </xf>
    <xf numFmtId="0" fontId="0" fillId="0" borderId="0" xfId="0" applyAlignment="1" applyProtection="1">
      <alignment/>
      <protection/>
    </xf>
    <xf numFmtId="0" fontId="10" fillId="0" borderId="0" xfId="0" applyFont="1" applyAlignment="1" applyProtection="1">
      <alignment vertical="center"/>
      <protection/>
    </xf>
    <xf numFmtId="0" fontId="9" fillId="33" borderId="10" xfId="0" applyFont="1" applyFill="1" applyBorder="1" applyAlignment="1" applyProtection="1">
      <alignment horizontal="left" vertical="center"/>
      <protection/>
    </xf>
    <xf numFmtId="0" fontId="3" fillId="0" borderId="0" xfId="0" applyFont="1" applyBorder="1" applyAlignment="1" applyProtection="1">
      <alignment/>
      <protection/>
    </xf>
    <xf numFmtId="0" fontId="3" fillId="0" borderId="0" xfId="0" applyFont="1" applyFill="1" applyBorder="1" applyAlignment="1" applyProtection="1">
      <alignment/>
      <protection/>
    </xf>
    <xf numFmtId="173" fontId="3" fillId="0" borderId="0" xfId="42" applyNumberFormat="1" applyFont="1" applyBorder="1" applyAlignment="1" applyProtection="1">
      <alignment/>
      <protection/>
    </xf>
    <xf numFmtId="0" fontId="5" fillId="0" borderId="0" xfId="0" applyFont="1" applyBorder="1" applyAlignment="1" applyProtection="1">
      <alignment vertical="center"/>
      <protection/>
    </xf>
    <xf numFmtId="0" fontId="3" fillId="0" borderId="0" xfId="0" applyFont="1" applyBorder="1" applyAlignment="1" applyProtection="1">
      <alignment vertical="center"/>
      <protection/>
    </xf>
    <xf numFmtId="173" fontId="3" fillId="0" borderId="0" xfId="42" applyNumberFormat="1" applyFont="1" applyBorder="1" applyAlignment="1" applyProtection="1">
      <alignment vertical="center"/>
      <protection/>
    </xf>
    <xf numFmtId="0" fontId="0" fillId="0" borderId="0" xfId="0" applyBorder="1" applyAlignment="1" applyProtection="1">
      <alignment vertical="center"/>
      <protection/>
    </xf>
    <xf numFmtId="0" fontId="0" fillId="0" borderId="0" xfId="0" applyAlignment="1" applyProtection="1">
      <alignment vertical="center"/>
      <protection/>
    </xf>
    <xf numFmtId="0" fontId="0" fillId="34" borderId="0" xfId="0" applyFill="1" applyBorder="1" applyAlignment="1" applyProtection="1">
      <alignment vertical="center"/>
      <protection/>
    </xf>
    <xf numFmtId="0" fontId="10" fillId="0" borderId="0" xfId="0" applyFont="1" applyAlignment="1" applyProtection="1">
      <alignment/>
      <protection/>
    </xf>
    <xf numFmtId="173" fontId="0" fillId="0" borderId="0" xfId="42" applyNumberFormat="1" applyAlignment="1" applyProtection="1">
      <alignment/>
      <protection/>
    </xf>
    <xf numFmtId="0" fontId="0" fillId="0" borderId="0" xfId="0" applyFont="1" applyFill="1" applyAlignment="1" applyProtection="1">
      <alignment/>
      <protection/>
    </xf>
    <xf numFmtId="0" fontId="9" fillId="0" borderId="0" xfId="0" applyFont="1" applyFill="1" applyBorder="1" applyAlignment="1" applyProtection="1">
      <alignment horizontal="center"/>
      <protection/>
    </xf>
    <xf numFmtId="0" fontId="8" fillId="0" borderId="0" xfId="0" applyFont="1" applyFill="1" applyBorder="1" applyAlignment="1" applyProtection="1">
      <alignment/>
      <protection/>
    </xf>
    <xf numFmtId="0" fontId="0" fillId="0" borderId="0" xfId="0" applyFont="1" applyAlignment="1" applyProtection="1">
      <alignment/>
      <protection/>
    </xf>
    <xf numFmtId="0" fontId="10" fillId="0" borderId="0" xfId="0" applyFont="1" applyFill="1" applyBorder="1" applyAlignment="1" applyProtection="1">
      <alignment vertical="center"/>
      <protection/>
    </xf>
    <xf numFmtId="0" fontId="10" fillId="0" borderId="0" xfId="0" applyFont="1" applyFill="1" applyBorder="1" applyAlignment="1" applyProtection="1">
      <alignment horizontal="left"/>
      <protection/>
    </xf>
    <xf numFmtId="0" fontId="0" fillId="0" borderId="0" xfId="0" applyFont="1" applyAlignment="1" applyProtection="1">
      <alignment/>
      <protection/>
    </xf>
    <xf numFmtId="0" fontId="10" fillId="0" borderId="0" xfId="0" applyFont="1" applyFill="1" applyBorder="1" applyAlignment="1" applyProtection="1">
      <alignment horizontal="left" indent="1"/>
      <protection/>
    </xf>
    <xf numFmtId="0" fontId="10" fillId="0" borderId="0" xfId="0" applyFont="1" applyAlignment="1" applyProtection="1">
      <alignment/>
      <protection/>
    </xf>
    <xf numFmtId="0" fontId="6" fillId="0" borderId="0" xfId="0" applyFont="1" applyFill="1" applyBorder="1" applyAlignment="1" applyProtection="1">
      <alignment horizontal="center"/>
      <protection/>
    </xf>
    <xf numFmtId="0" fontId="0" fillId="0" borderId="0" xfId="0" applyFont="1" applyFill="1" applyBorder="1" applyAlignment="1" applyProtection="1">
      <alignment/>
      <protection/>
    </xf>
    <xf numFmtId="173" fontId="0" fillId="0" borderId="0" xfId="42" applyNumberFormat="1" applyFont="1" applyFill="1" applyBorder="1" applyAlignment="1" applyProtection="1">
      <alignment/>
      <protection/>
    </xf>
    <xf numFmtId="0" fontId="0" fillId="0" borderId="0" xfId="0" applyFont="1" applyFill="1" applyAlignment="1" applyProtection="1">
      <alignment/>
      <protection/>
    </xf>
    <xf numFmtId="173" fontId="0" fillId="0" borderId="0" xfId="42" applyNumberFormat="1" applyFont="1" applyAlignment="1" applyProtection="1">
      <alignment/>
      <protection/>
    </xf>
    <xf numFmtId="0" fontId="0" fillId="0" borderId="0" xfId="0" applyFill="1" applyAlignment="1" applyProtection="1">
      <alignment/>
      <protection/>
    </xf>
    <xf numFmtId="0" fontId="10" fillId="0" borderId="0" xfId="0" applyFont="1" applyAlignment="1" applyProtection="1">
      <alignment horizontal="left"/>
      <protection/>
    </xf>
    <xf numFmtId="0" fontId="10" fillId="0" borderId="0" xfId="0" applyFont="1" applyFill="1" applyBorder="1" applyAlignment="1" applyProtection="1">
      <alignment horizontal="left" vertical="center"/>
      <protection/>
    </xf>
    <xf numFmtId="0" fontId="18" fillId="0" borderId="0" xfId="0" applyFont="1" applyAlignment="1" applyProtection="1">
      <alignment wrapText="1"/>
      <protection/>
    </xf>
    <xf numFmtId="0" fontId="18" fillId="0" borderId="0" xfId="0" applyFont="1" applyAlignment="1" applyProtection="1">
      <alignment vertical="center" wrapText="1"/>
      <protection/>
    </xf>
    <xf numFmtId="0" fontId="3" fillId="0" borderId="0" xfId="0" applyFont="1" applyFill="1" applyBorder="1" applyAlignment="1" applyProtection="1">
      <alignment vertical="center"/>
      <protection/>
    </xf>
    <xf numFmtId="0" fontId="0" fillId="0" borderId="0" xfId="0" applyFill="1" applyAlignment="1" applyProtection="1">
      <alignment vertical="center"/>
      <protection/>
    </xf>
    <xf numFmtId="173" fontId="0" fillId="0" borderId="0" xfId="42" applyNumberFormat="1" applyAlignment="1" applyProtection="1">
      <alignment vertical="center"/>
      <protection/>
    </xf>
    <xf numFmtId="174" fontId="10" fillId="0" borderId="0" xfId="0" applyNumberFormat="1" applyFont="1" applyBorder="1" applyAlignment="1" applyProtection="1">
      <alignment horizontal="left" vertical="center" indent="1"/>
      <protection/>
    </xf>
    <xf numFmtId="0" fontId="9" fillId="33" borderId="0" xfId="0" applyFont="1" applyFill="1" applyBorder="1" applyAlignment="1" applyProtection="1">
      <alignment vertical="center"/>
      <protection/>
    </xf>
    <xf numFmtId="0" fontId="9" fillId="33" borderId="11" xfId="0" applyFont="1" applyFill="1" applyBorder="1" applyAlignment="1" applyProtection="1">
      <alignment vertical="center"/>
      <protection/>
    </xf>
    <xf numFmtId="0" fontId="9" fillId="0" borderId="0" xfId="0" applyFont="1" applyFill="1" applyBorder="1" applyAlignment="1" applyProtection="1">
      <alignment horizontal="left"/>
      <protection/>
    </xf>
    <xf numFmtId="0" fontId="9" fillId="33" borderId="12" xfId="0" applyFont="1" applyFill="1" applyBorder="1" applyAlignment="1" applyProtection="1">
      <alignment horizontal="left" vertical="center"/>
      <protection/>
    </xf>
    <xf numFmtId="0" fontId="0" fillId="0" borderId="0" xfId="0" applyAlignment="1" applyProtection="1">
      <alignment horizontal="left" vertical="center"/>
      <protection/>
    </xf>
    <xf numFmtId="0" fontId="0" fillId="0" borderId="0" xfId="0" applyFont="1" applyFill="1" applyBorder="1" applyAlignment="1" applyProtection="1">
      <alignment horizontal="center" vertical="center" wrapText="1"/>
      <protection/>
    </xf>
    <xf numFmtId="0" fontId="0" fillId="0" borderId="0" xfId="0" applyBorder="1" applyAlignment="1" applyProtection="1">
      <alignment horizontal="center" vertical="center"/>
      <protection/>
    </xf>
    <xf numFmtId="0" fontId="10" fillId="35" borderId="13" xfId="0" applyFont="1" applyFill="1" applyBorder="1" applyAlignment="1" applyProtection="1">
      <alignment horizontal="left" vertical="center" indent="1"/>
      <protection/>
    </xf>
    <xf numFmtId="0" fontId="11" fillId="0" borderId="0" xfId="0" applyFont="1" applyBorder="1" applyAlignment="1" applyProtection="1">
      <alignment horizontal="center" vertical="center"/>
      <protection/>
    </xf>
    <xf numFmtId="0" fontId="10" fillId="0" borderId="0" xfId="0" applyFont="1" applyBorder="1" applyAlignment="1" applyProtection="1">
      <alignment horizontal="left" vertical="center" indent="1"/>
      <protection/>
    </xf>
    <xf numFmtId="0" fontId="11" fillId="0" borderId="0" xfId="0" applyFont="1" applyBorder="1" applyAlignment="1" applyProtection="1">
      <alignment horizontal="left" vertical="center" indent="1"/>
      <protection/>
    </xf>
    <xf numFmtId="174" fontId="10" fillId="0" borderId="0" xfId="0" applyNumberFormat="1" applyFont="1" applyFill="1" applyBorder="1" applyAlignment="1" applyProtection="1">
      <alignment horizontal="left" vertical="center" indent="1"/>
      <protection/>
    </xf>
    <xf numFmtId="0" fontId="10" fillId="0" borderId="0" xfId="0" applyFont="1" applyFill="1" applyBorder="1" applyAlignment="1" applyProtection="1">
      <alignment horizontal="left" vertical="center" indent="1"/>
      <protection/>
    </xf>
    <xf numFmtId="0" fontId="9" fillId="33" borderId="14" xfId="0" applyFont="1" applyFill="1" applyBorder="1" applyAlignment="1" applyProtection="1">
      <alignment vertical="center"/>
      <protection/>
    </xf>
    <xf numFmtId="0" fontId="9" fillId="33" borderId="15" xfId="0" applyFont="1" applyFill="1" applyBorder="1" applyAlignment="1" applyProtection="1">
      <alignment vertical="center"/>
      <protection/>
    </xf>
    <xf numFmtId="0" fontId="9" fillId="33" borderId="16" xfId="0" applyFont="1" applyFill="1" applyBorder="1" applyAlignment="1" applyProtection="1">
      <alignment vertical="center"/>
      <protection/>
    </xf>
    <xf numFmtId="0" fontId="8" fillId="35" borderId="17" xfId="0" applyFont="1" applyFill="1" applyBorder="1" applyAlignment="1" applyProtection="1">
      <alignment vertical="center"/>
      <protection/>
    </xf>
    <xf numFmtId="0" fontId="11" fillId="36" borderId="10" xfId="0" applyFont="1" applyFill="1" applyBorder="1" applyAlignment="1" applyProtection="1">
      <alignment horizontal="center" vertical="center"/>
      <protection/>
    </xf>
    <xf numFmtId="0" fontId="0" fillId="33" borderId="0" xfId="0" applyFill="1" applyAlignment="1" applyProtection="1">
      <alignment/>
      <protection/>
    </xf>
    <xf numFmtId="0" fontId="0" fillId="33" borderId="18" xfId="0" applyFill="1" applyBorder="1" applyAlignment="1" applyProtection="1">
      <alignment/>
      <protection/>
    </xf>
    <xf numFmtId="0" fontId="0" fillId="33" borderId="19" xfId="0" applyFill="1" applyBorder="1" applyAlignment="1" applyProtection="1">
      <alignment/>
      <protection/>
    </xf>
    <xf numFmtId="0" fontId="0" fillId="33" borderId="11" xfId="0" applyFill="1" applyBorder="1" applyAlignment="1" applyProtection="1">
      <alignment/>
      <protection/>
    </xf>
    <xf numFmtId="174" fontId="10" fillId="34" borderId="0" xfId="0" applyNumberFormat="1" applyFont="1" applyFill="1" applyBorder="1" applyAlignment="1" applyProtection="1">
      <alignment horizontal="left" vertical="center" indent="1"/>
      <protection/>
    </xf>
    <xf numFmtId="0" fontId="0" fillId="34" borderId="0" xfId="0" applyFill="1" applyAlignment="1" applyProtection="1">
      <alignment vertical="center"/>
      <protection/>
    </xf>
    <xf numFmtId="0" fontId="3" fillId="34" borderId="0" xfId="0" applyFont="1" applyFill="1" applyBorder="1" applyAlignment="1" applyProtection="1">
      <alignment vertical="center"/>
      <protection/>
    </xf>
    <xf numFmtId="173" fontId="3" fillId="34" borderId="0" xfId="42" applyNumberFormat="1" applyFont="1" applyFill="1" applyBorder="1" applyAlignment="1" applyProtection="1">
      <alignment vertical="center"/>
      <protection/>
    </xf>
    <xf numFmtId="0" fontId="5" fillId="34" borderId="0" xfId="0" applyFont="1" applyFill="1" applyBorder="1" applyAlignment="1" applyProtection="1">
      <alignment vertical="center"/>
      <protection/>
    </xf>
    <xf numFmtId="0" fontId="0" fillId="34" borderId="0" xfId="0" applyFont="1" applyFill="1" applyAlignment="1" applyProtection="1">
      <alignment vertical="center"/>
      <protection/>
    </xf>
    <xf numFmtId="0" fontId="0" fillId="34" borderId="0" xfId="0" applyFont="1" applyFill="1" applyBorder="1" applyAlignment="1" applyProtection="1">
      <alignment vertical="center"/>
      <protection/>
    </xf>
    <xf numFmtId="0" fontId="0" fillId="34" borderId="0" xfId="0" applyFill="1" applyBorder="1" applyAlignment="1" applyProtection="1">
      <alignment/>
      <protection/>
    </xf>
    <xf numFmtId="0" fontId="3" fillId="34" borderId="0" xfId="0" applyFont="1" applyFill="1" applyBorder="1" applyAlignment="1" applyProtection="1">
      <alignment/>
      <protection/>
    </xf>
    <xf numFmtId="173" fontId="3" fillId="34" borderId="0" xfId="42" applyNumberFormat="1" applyFont="1" applyFill="1" applyBorder="1" applyAlignment="1" applyProtection="1">
      <alignment/>
      <protection/>
    </xf>
    <xf numFmtId="0" fontId="0" fillId="34" borderId="0" xfId="0" applyFill="1" applyAlignment="1" applyProtection="1">
      <alignment/>
      <protection/>
    </xf>
    <xf numFmtId="0" fontId="10" fillId="34" borderId="0" xfId="0" applyFont="1" applyFill="1" applyAlignment="1" applyProtection="1">
      <alignment vertical="center"/>
      <protection/>
    </xf>
    <xf numFmtId="0" fontId="0" fillId="34" borderId="0" xfId="0" applyFont="1" applyFill="1" applyAlignment="1" applyProtection="1">
      <alignment/>
      <protection/>
    </xf>
    <xf numFmtId="0" fontId="10" fillId="34" borderId="0" xfId="0" applyFont="1" applyFill="1" applyAlignment="1" applyProtection="1">
      <alignment/>
      <protection/>
    </xf>
    <xf numFmtId="173" fontId="10" fillId="34" borderId="0" xfId="42" applyNumberFormat="1" applyFont="1" applyFill="1" applyAlignment="1" applyProtection="1">
      <alignment/>
      <protection/>
    </xf>
    <xf numFmtId="0" fontId="14" fillId="34" borderId="0" xfId="0" applyFont="1" applyFill="1" applyBorder="1" applyAlignment="1" applyProtection="1">
      <alignment horizontal="left"/>
      <protection/>
    </xf>
    <xf numFmtId="0" fontId="5" fillId="34" borderId="0" xfId="0" applyFont="1" applyFill="1" applyBorder="1" applyAlignment="1" applyProtection="1">
      <alignment/>
      <protection/>
    </xf>
    <xf numFmtId="0" fontId="14" fillId="34" borderId="20" xfId="0" applyFont="1" applyFill="1" applyBorder="1" applyAlignment="1" applyProtection="1">
      <alignment horizontal="left"/>
      <protection/>
    </xf>
    <xf numFmtId="0" fontId="10" fillId="34" borderId="0" xfId="0" applyFont="1" applyFill="1" applyAlignment="1" applyProtection="1">
      <alignment/>
      <protection/>
    </xf>
    <xf numFmtId="0" fontId="10" fillId="35" borderId="21" xfId="0" applyFont="1" applyFill="1" applyBorder="1" applyAlignment="1" applyProtection="1">
      <alignment horizontal="left" vertical="center" indent="1"/>
      <protection/>
    </xf>
    <xf numFmtId="0" fontId="10" fillId="34" borderId="0" xfId="0" applyFont="1" applyFill="1" applyBorder="1" applyAlignment="1" applyProtection="1">
      <alignment horizontal="left" vertical="center" indent="1"/>
      <protection/>
    </xf>
    <xf numFmtId="173" fontId="0" fillId="34" borderId="0" xfId="42" applyNumberFormat="1" applyFill="1" applyBorder="1" applyAlignment="1" applyProtection="1">
      <alignment/>
      <protection/>
    </xf>
    <xf numFmtId="0" fontId="0" fillId="34" borderId="0" xfId="0" applyFill="1" applyAlignment="1" applyProtection="1">
      <alignment horizontal="left" vertical="center"/>
      <protection/>
    </xf>
    <xf numFmtId="0" fontId="11" fillId="34" borderId="0" xfId="0" applyFont="1" applyFill="1" applyBorder="1" applyAlignment="1" applyProtection="1">
      <alignment horizontal="left" vertical="center" indent="1"/>
      <protection/>
    </xf>
    <xf numFmtId="0" fontId="15" fillId="34" borderId="0" xfId="0" applyFont="1" applyFill="1" applyBorder="1" applyAlignment="1" applyProtection="1">
      <alignment horizontal="left"/>
      <protection/>
    </xf>
    <xf numFmtId="0" fontId="10" fillId="34" borderId="0" xfId="0" applyFont="1" applyFill="1" applyAlignment="1" applyProtection="1">
      <alignment horizontal="left" indent="1"/>
      <protection/>
    </xf>
    <xf numFmtId="0" fontId="10" fillId="34" borderId="0" xfId="0" applyFont="1" applyFill="1" applyBorder="1" applyAlignment="1" applyProtection="1">
      <alignment/>
      <protection/>
    </xf>
    <xf numFmtId="0" fontId="10" fillId="35" borderId="22" xfId="0" applyFont="1" applyFill="1" applyBorder="1" applyAlignment="1" applyProtection="1">
      <alignment horizontal="left" indent="1"/>
      <protection/>
    </xf>
    <xf numFmtId="0" fontId="3" fillId="34" borderId="0" xfId="0" applyFont="1" applyFill="1" applyAlignment="1" applyProtection="1">
      <alignment/>
      <protection/>
    </xf>
    <xf numFmtId="0" fontId="0" fillId="34" borderId="0" xfId="0" applyFill="1" applyAlignment="1" applyProtection="1">
      <alignment/>
      <protection/>
    </xf>
    <xf numFmtId="0" fontId="10" fillId="34" borderId="0" xfId="0" applyFont="1" applyFill="1" applyBorder="1" applyAlignment="1" applyProtection="1">
      <alignment/>
      <protection/>
    </xf>
    <xf numFmtId="174" fontId="10" fillId="35" borderId="22" xfId="0" applyNumberFormat="1" applyFont="1" applyFill="1" applyBorder="1" applyAlignment="1" applyProtection="1">
      <alignment horizontal="left" indent="1"/>
      <protection/>
    </xf>
    <xf numFmtId="0" fontId="10" fillId="35" borderId="23" xfId="0" applyFont="1" applyFill="1" applyBorder="1" applyAlignment="1" applyProtection="1">
      <alignment horizontal="left" vertical="center" indent="1"/>
      <protection/>
    </xf>
    <xf numFmtId="174" fontId="10" fillId="35" borderId="10" xfId="0" applyNumberFormat="1" applyFont="1" applyFill="1" applyBorder="1" applyAlignment="1" applyProtection="1">
      <alignment horizontal="left" vertical="center" indent="1"/>
      <protection/>
    </xf>
    <xf numFmtId="0" fontId="10" fillId="35" borderId="24" xfId="0" applyFont="1" applyFill="1" applyBorder="1" applyAlignment="1" applyProtection="1">
      <alignment horizontal="left" vertical="center" indent="1"/>
      <protection/>
    </xf>
    <xf numFmtId="174" fontId="10" fillId="35" borderId="13" xfId="0" applyNumberFormat="1" applyFont="1" applyFill="1" applyBorder="1" applyAlignment="1" applyProtection="1">
      <alignment horizontal="left" vertical="center" indent="1"/>
      <protection/>
    </xf>
    <xf numFmtId="0" fontId="7" fillId="0" borderId="0" xfId="0" applyFont="1" applyBorder="1" applyAlignment="1" applyProtection="1">
      <alignment/>
      <protection/>
    </xf>
    <xf numFmtId="0" fontId="7" fillId="0" borderId="0" xfId="0" applyFont="1" applyAlignment="1" applyProtection="1">
      <alignment/>
      <protection/>
    </xf>
    <xf numFmtId="0" fontId="11" fillId="35" borderId="10" xfId="0" applyFont="1" applyFill="1" applyBorder="1" applyAlignment="1" applyProtection="1">
      <alignment vertical="top" wrapText="1"/>
      <protection/>
    </xf>
    <xf numFmtId="0" fontId="11" fillId="35" borderId="25" xfId="0" applyFont="1" applyFill="1" applyBorder="1" applyAlignment="1" applyProtection="1">
      <alignment vertical="top"/>
      <protection/>
    </xf>
    <xf numFmtId="0" fontId="11" fillId="35" borderId="10" xfId="0" applyFont="1" applyFill="1" applyBorder="1" applyAlignment="1" applyProtection="1">
      <alignment/>
      <protection/>
    </xf>
    <xf numFmtId="0" fontId="11" fillId="35" borderId="10" xfId="0" applyFont="1" applyFill="1" applyBorder="1" applyAlignment="1" applyProtection="1">
      <alignment vertical="top"/>
      <protection/>
    </xf>
    <xf numFmtId="0" fontId="0" fillId="0" borderId="26" xfId="0" applyBorder="1" applyAlignment="1">
      <alignment/>
    </xf>
    <xf numFmtId="0" fontId="0" fillId="0" borderId="0" xfId="0" applyBorder="1" applyAlignment="1">
      <alignment/>
    </xf>
    <xf numFmtId="0" fontId="20" fillId="0" borderId="0" xfId="0" applyFont="1" applyBorder="1" applyAlignment="1">
      <alignment vertical="top" wrapText="1"/>
    </xf>
    <xf numFmtId="0" fontId="20" fillId="0" borderId="0" xfId="0" applyFont="1" applyAlignment="1">
      <alignment/>
    </xf>
    <xf numFmtId="0" fontId="10" fillId="0" borderId="27" xfId="0" applyFont="1" applyBorder="1" applyAlignment="1" applyProtection="1">
      <alignment vertical="top" wrapText="1"/>
      <protection/>
    </xf>
    <xf numFmtId="0" fontId="15" fillId="0" borderId="27" xfId="0" applyFont="1" applyBorder="1" applyAlignment="1" applyProtection="1">
      <alignment vertical="top" wrapText="1"/>
      <protection/>
    </xf>
    <xf numFmtId="0" fontId="10" fillId="0" borderId="0" xfId="0" applyFont="1" applyAlignment="1" applyProtection="1">
      <alignment horizontal="right" vertical="top"/>
      <protection/>
    </xf>
    <xf numFmtId="0" fontId="15" fillId="0" borderId="28" xfId="0" applyFont="1" applyBorder="1" applyAlignment="1" applyProtection="1">
      <alignment vertical="top" wrapText="1"/>
      <protection/>
    </xf>
    <xf numFmtId="0" fontId="10" fillId="0" borderId="27" xfId="0" applyFont="1" applyBorder="1" applyAlignment="1">
      <alignment vertical="top" wrapText="1"/>
    </xf>
    <xf numFmtId="0" fontId="10" fillId="0" borderId="0" xfId="0" applyFont="1" applyAlignment="1" applyProtection="1">
      <alignment vertical="top" wrapText="1"/>
      <protection/>
    </xf>
    <xf numFmtId="0" fontId="10" fillId="0" borderId="29" xfId="0" applyFont="1" applyBorder="1" applyAlignment="1" applyProtection="1">
      <alignment vertical="top" wrapText="1"/>
      <protection/>
    </xf>
    <xf numFmtId="0" fontId="15" fillId="0" borderId="29" xfId="0" applyFont="1" applyBorder="1" applyAlignment="1" applyProtection="1">
      <alignment vertical="top" wrapText="1"/>
      <protection/>
    </xf>
    <xf numFmtId="0" fontId="15" fillId="0" borderId="30" xfId="0" applyFont="1" applyBorder="1" applyAlignment="1" applyProtection="1">
      <alignment vertical="top" wrapText="1"/>
      <protection/>
    </xf>
    <xf numFmtId="0" fontId="10" fillId="0" borderId="29" xfId="0" applyFont="1" applyBorder="1" applyAlignment="1">
      <alignment vertical="top" wrapText="1"/>
    </xf>
    <xf numFmtId="0" fontId="0" fillId="0" borderId="0" xfId="0" applyAlignment="1">
      <alignment horizontal="right"/>
    </xf>
    <xf numFmtId="0" fontId="29" fillId="0" borderId="0" xfId="0" applyFont="1" applyAlignment="1">
      <alignment vertical="top" wrapText="1"/>
    </xf>
    <xf numFmtId="0" fontId="2" fillId="0" borderId="0" xfId="0" applyFont="1" applyAlignment="1">
      <alignment/>
    </xf>
    <xf numFmtId="0" fontId="15" fillId="0" borderId="31" xfId="0" applyFont="1" applyBorder="1" applyAlignment="1" applyProtection="1">
      <alignment vertical="top" wrapText="1"/>
      <protection/>
    </xf>
    <xf numFmtId="0" fontId="10" fillId="0" borderId="32" xfId="0" applyFont="1" applyBorder="1" applyAlignment="1" applyProtection="1">
      <alignment vertical="top" wrapText="1"/>
      <protection/>
    </xf>
    <xf numFmtId="0" fontId="15" fillId="0" borderId="33" xfId="0" applyFont="1" applyBorder="1" applyAlignment="1" applyProtection="1">
      <alignment vertical="top" wrapText="1"/>
      <protection/>
    </xf>
    <xf numFmtId="0" fontId="10" fillId="0" borderId="34" xfId="0" applyFont="1" applyBorder="1" applyAlignment="1" applyProtection="1">
      <alignment/>
      <protection/>
    </xf>
    <xf numFmtId="0" fontId="30" fillId="0" borderId="0" xfId="0" applyFont="1" applyAlignment="1">
      <alignment/>
    </xf>
    <xf numFmtId="0" fontId="10" fillId="0" borderId="18" xfId="0" applyFont="1" applyBorder="1" applyAlignment="1" applyProtection="1">
      <alignment/>
      <protection/>
    </xf>
    <xf numFmtId="0" fontId="10" fillId="0" borderId="0" xfId="0" applyFont="1" applyBorder="1" applyAlignment="1" applyProtection="1">
      <alignment/>
      <protection/>
    </xf>
    <xf numFmtId="0" fontId="10" fillId="0" borderId="35" xfId="0" applyFont="1" applyBorder="1" applyAlignment="1">
      <alignment vertical="top" wrapText="1"/>
    </xf>
    <xf numFmtId="0" fontId="10" fillId="0" borderId="0" xfId="0" applyFont="1" applyAlignment="1">
      <alignment vertical="top"/>
    </xf>
    <xf numFmtId="0" fontId="0" fillId="0" borderId="0" xfId="0" applyFont="1" applyBorder="1" applyAlignment="1">
      <alignment vertical="top" wrapText="1"/>
    </xf>
    <xf numFmtId="0" fontId="0" fillId="0" borderId="0" xfId="0" applyFont="1" applyAlignment="1">
      <alignment vertical="top" wrapText="1"/>
    </xf>
    <xf numFmtId="0" fontId="0" fillId="0" borderId="0" xfId="0" applyFont="1" applyAlignment="1">
      <alignment horizontal="left"/>
    </xf>
    <xf numFmtId="0" fontId="10" fillId="0" borderId="36" xfId="0" applyFont="1" applyBorder="1" applyAlignment="1" applyProtection="1">
      <alignment horizontal="left" vertical="top" wrapText="1"/>
      <protection/>
    </xf>
    <xf numFmtId="0" fontId="10" fillId="0" borderId="0" xfId="0" applyFont="1" applyAlignment="1" applyProtection="1">
      <alignment horizontal="left" vertical="top" wrapText="1"/>
      <protection/>
    </xf>
    <xf numFmtId="0" fontId="31" fillId="0" borderId="0" xfId="0" applyFont="1" applyAlignment="1">
      <alignment/>
    </xf>
    <xf numFmtId="0" fontId="10" fillId="0" borderId="0" xfId="0" applyFont="1" applyAlignment="1">
      <alignment/>
    </xf>
    <xf numFmtId="0" fontId="10" fillId="0" borderId="0" xfId="0" applyFont="1" applyAlignment="1" applyProtection="1">
      <alignment vertical="top"/>
      <protection/>
    </xf>
    <xf numFmtId="0" fontId="11" fillId="35" borderId="37" xfId="0" applyFont="1" applyFill="1" applyBorder="1" applyAlignment="1" applyProtection="1">
      <alignment vertical="top" wrapText="1"/>
      <protection/>
    </xf>
    <xf numFmtId="0" fontId="15" fillId="0" borderId="27" xfId="0" applyFont="1" applyBorder="1" applyAlignment="1">
      <alignment vertical="top" wrapText="1"/>
    </xf>
    <xf numFmtId="0" fontId="15" fillId="0" borderId="28" xfId="0" applyFont="1" applyBorder="1" applyAlignment="1">
      <alignment vertical="top" wrapText="1"/>
    </xf>
    <xf numFmtId="0" fontId="15" fillId="0" borderId="29" xfId="0" applyFont="1" applyBorder="1" applyAlignment="1">
      <alignment vertical="top" wrapText="1"/>
    </xf>
    <xf numFmtId="0" fontId="15" fillId="0" borderId="30" xfId="0" applyFont="1" applyBorder="1" applyAlignment="1">
      <alignment vertical="top" wrapText="1"/>
    </xf>
    <xf numFmtId="0" fontId="15" fillId="0" borderId="35" xfId="0" applyFont="1" applyBorder="1" applyAlignment="1">
      <alignment vertical="top" wrapText="1"/>
    </xf>
    <xf numFmtId="0" fontId="15" fillId="0" borderId="33" xfId="0" applyFont="1" applyBorder="1" applyAlignment="1">
      <alignment vertical="top" wrapText="1"/>
    </xf>
    <xf numFmtId="0" fontId="15" fillId="0" borderId="0" xfId="0" applyFont="1" applyAlignment="1">
      <alignment vertical="top" wrapText="1"/>
    </xf>
    <xf numFmtId="0" fontId="15" fillId="0" borderId="0" xfId="0" applyFont="1" applyAlignment="1" applyProtection="1">
      <alignment vertical="top" wrapText="1"/>
      <protection/>
    </xf>
    <xf numFmtId="0" fontId="10" fillId="0" borderId="35" xfId="0" applyFont="1" applyBorder="1" applyAlignment="1" applyProtection="1">
      <alignment vertical="top" wrapText="1"/>
      <protection/>
    </xf>
    <xf numFmtId="0" fontId="10" fillId="0" borderId="0" xfId="0" applyFont="1" applyBorder="1" applyAlignment="1">
      <alignment vertical="top" wrapText="1"/>
    </xf>
    <xf numFmtId="0" fontId="10" fillId="0" borderId="0" xfId="0" applyFont="1" applyBorder="1" applyAlignment="1" applyProtection="1">
      <alignment vertical="top" wrapText="1"/>
      <protection/>
    </xf>
    <xf numFmtId="0" fontId="10" fillId="0" borderId="0" xfId="0" applyFont="1" applyAlignment="1">
      <alignment vertical="top" wrapText="1"/>
    </xf>
    <xf numFmtId="0" fontId="20" fillId="35" borderId="10" xfId="0" applyFont="1" applyFill="1" applyBorder="1" applyAlignment="1" applyProtection="1">
      <alignment vertical="top" wrapText="1"/>
      <protection/>
    </xf>
    <xf numFmtId="0" fontId="20" fillId="35" borderId="10" xfId="0" applyFont="1" applyFill="1" applyBorder="1" applyAlignment="1" applyProtection="1">
      <alignment vertical="top"/>
      <protection/>
    </xf>
    <xf numFmtId="0" fontId="20" fillId="35" borderId="10" xfId="0" applyFont="1" applyFill="1" applyBorder="1" applyAlignment="1" applyProtection="1">
      <alignment/>
      <protection/>
    </xf>
    <xf numFmtId="0" fontId="10" fillId="0" borderId="27" xfId="0" applyFont="1" applyBorder="1" applyAlignment="1">
      <alignment horizontal="left" vertical="top" wrapText="1"/>
    </xf>
    <xf numFmtId="0" fontId="0" fillId="0" borderId="0" xfId="0" applyAlignment="1" applyProtection="1">
      <alignment horizontal="right" vertical="top"/>
      <protection/>
    </xf>
    <xf numFmtId="0" fontId="10" fillId="0" borderId="29" xfId="0" applyFont="1" applyBorder="1" applyAlignment="1">
      <alignment horizontal="left" vertical="top" wrapText="1"/>
    </xf>
    <xf numFmtId="0" fontId="0" fillId="0" borderId="0" xfId="0" applyFont="1" applyAlignment="1">
      <alignment/>
    </xf>
    <xf numFmtId="0" fontId="15" fillId="0" borderId="29" xfId="0" applyFont="1" applyBorder="1" applyAlignment="1">
      <alignment horizontal="left" vertical="top" wrapText="1"/>
    </xf>
    <xf numFmtId="0" fontId="29" fillId="0" borderId="0" xfId="0" applyFont="1" applyAlignment="1" applyProtection="1">
      <alignment vertical="top" wrapText="1"/>
      <protection/>
    </xf>
    <xf numFmtId="0" fontId="10" fillId="0" borderId="35" xfId="0" applyFont="1" applyBorder="1" applyAlignment="1">
      <alignment horizontal="left" vertical="top" wrapText="1"/>
    </xf>
    <xf numFmtId="0" fontId="0" fillId="0" borderId="0" xfId="0" applyFont="1" applyAlignment="1" applyProtection="1">
      <alignment vertical="top" wrapText="1"/>
      <protection/>
    </xf>
    <xf numFmtId="0" fontId="0" fillId="0" borderId="0" xfId="0" applyFont="1" applyAlignment="1" applyProtection="1">
      <alignment horizontal="left" vertical="top" wrapText="1"/>
      <protection/>
    </xf>
    <xf numFmtId="0" fontId="0" fillId="0" borderId="0" xfId="0" applyAlignment="1">
      <alignment horizontal="left" vertical="top" wrapText="1"/>
    </xf>
    <xf numFmtId="0" fontId="0" fillId="0" borderId="0" xfId="0" applyAlignment="1">
      <alignment vertical="top" wrapText="1"/>
    </xf>
    <xf numFmtId="0" fontId="5" fillId="0" borderId="0" xfId="0" applyFont="1" applyFill="1" applyBorder="1" applyAlignment="1" applyProtection="1">
      <alignment vertical="center"/>
      <protection/>
    </xf>
    <xf numFmtId="0" fontId="5" fillId="0" borderId="0" xfId="0" applyFont="1" applyFill="1" applyBorder="1" applyAlignment="1" applyProtection="1">
      <alignment/>
      <protection/>
    </xf>
    <xf numFmtId="0" fontId="9" fillId="33" borderId="19" xfId="0" applyFont="1" applyFill="1" applyBorder="1" applyAlignment="1" applyProtection="1">
      <alignment vertical="center"/>
      <protection/>
    </xf>
    <xf numFmtId="0" fontId="11" fillId="0" borderId="0" xfId="0" applyFont="1" applyFill="1" applyBorder="1" applyAlignment="1" applyProtection="1">
      <alignment horizontal="left" vertical="center" wrapText="1"/>
      <protection/>
    </xf>
    <xf numFmtId="0" fontId="10" fillId="0" borderId="0" xfId="0" applyFont="1" applyFill="1" applyBorder="1" applyAlignment="1" applyProtection="1">
      <alignment/>
      <protection/>
    </xf>
    <xf numFmtId="0" fontId="10" fillId="0" borderId="0" xfId="0" applyFont="1" applyFill="1" applyAlignment="1" applyProtection="1">
      <alignment vertical="center"/>
      <protection/>
    </xf>
    <xf numFmtId="0" fontId="18" fillId="0" borderId="0" xfId="0" applyFont="1" applyFill="1" applyBorder="1" applyAlignment="1" applyProtection="1">
      <alignment horizontal="left" vertical="center"/>
      <protection/>
    </xf>
    <xf numFmtId="0" fontId="5" fillId="0" borderId="0" xfId="0" applyFont="1" applyFill="1" applyBorder="1" applyAlignment="1" applyProtection="1">
      <alignment horizontal="left"/>
      <protection/>
    </xf>
    <xf numFmtId="0" fontId="10" fillId="0" borderId="0" xfId="0" applyFont="1" applyFill="1" applyBorder="1" applyAlignment="1" applyProtection="1">
      <alignment horizontal="left" vertical="center"/>
      <protection/>
    </xf>
    <xf numFmtId="0" fontId="0" fillId="0" borderId="0" xfId="0" applyFont="1" applyAlignment="1" applyProtection="1">
      <alignment vertical="center"/>
      <protection/>
    </xf>
    <xf numFmtId="0" fontId="10" fillId="0" borderId="0" xfId="0" applyFont="1" applyFill="1" applyBorder="1" applyAlignment="1" applyProtection="1">
      <alignment/>
      <protection/>
    </xf>
    <xf numFmtId="0" fontId="10" fillId="0" borderId="0" xfId="0" applyFont="1" applyFill="1" applyBorder="1" applyAlignment="1" applyProtection="1">
      <alignment horizontal="left" indent="1"/>
      <protection/>
    </xf>
    <xf numFmtId="0" fontId="10" fillId="0" borderId="0" xfId="0" applyFont="1" applyFill="1" applyAlignment="1" applyProtection="1">
      <alignment/>
      <protection/>
    </xf>
    <xf numFmtId="0" fontId="10" fillId="0" borderId="0" xfId="0" applyFont="1" applyFill="1" applyBorder="1" applyAlignment="1" applyProtection="1">
      <alignment horizontal="left" vertical="center" wrapText="1"/>
      <protection/>
    </xf>
    <xf numFmtId="175" fontId="11" fillId="0" borderId="0" xfId="0" applyNumberFormat="1" applyFont="1" applyFill="1" applyBorder="1" applyAlignment="1" applyProtection="1">
      <alignment horizontal="right" vertical="center"/>
      <protection/>
    </xf>
    <xf numFmtId="0" fontId="0" fillId="0" borderId="0" xfId="0" applyFont="1" applyFill="1" applyBorder="1" applyAlignment="1" applyProtection="1">
      <alignment/>
      <protection/>
    </xf>
    <xf numFmtId="0" fontId="11" fillId="36" borderId="12" xfId="0" applyFont="1" applyFill="1" applyBorder="1" applyAlignment="1" applyProtection="1">
      <alignment horizontal="center" vertical="center"/>
      <protection/>
    </xf>
    <xf numFmtId="0" fontId="11" fillId="36" borderId="21" xfId="0" applyFont="1" applyFill="1" applyBorder="1" applyAlignment="1" applyProtection="1">
      <alignment horizontal="center" vertical="center"/>
      <protection/>
    </xf>
    <xf numFmtId="0" fontId="11" fillId="36" borderId="21" xfId="0" applyFont="1" applyFill="1" applyBorder="1" applyAlignment="1" applyProtection="1">
      <alignment horizontal="center" vertical="center" wrapText="1"/>
      <protection/>
    </xf>
    <xf numFmtId="0" fontId="0" fillId="0" borderId="0" xfId="0" applyFont="1" applyFill="1" applyAlignment="1" applyProtection="1">
      <alignment wrapText="1"/>
      <protection/>
    </xf>
    <xf numFmtId="0" fontId="10" fillId="0" borderId="0" xfId="0" applyFont="1" applyAlignment="1" applyProtection="1">
      <alignment vertical="center"/>
      <protection/>
    </xf>
    <xf numFmtId="173" fontId="10" fillId="0" borderId="0" xfId="42" applyNumberFormat="1" applyFont="1" applyBorder="1" applyAlignment="1" applyProtection="1">
      <alignment vertical="center"/>
      <protection/>
    </xf>
    <xf numFmtId="175" fontId="10" fillId="0" borderId="0" xfId="0" applyNumberFormat="1" applyFont="1" applyFill="1" applyBorder="1" applyAlignment="1" applyProtection="1">
      <alignment horizontal="right" vertical="center"/>
      <protection/>
    </xf>
    <xf numFmtId="175" fontId="10" fillId="35" borderId="10" xfId="0" applyNumberFormat="1" applyFont="1" applyFill="1" applyBorder="1" applyAlignment="1" applyProtection="1">
      <alignment horizontal="right" vertical="center"/>
      <protection/>
    </xf>
    <xf numFmtId="0" fontId="0" fillId="0" borderId="0" xfId="0" applyFont="1" applyFill="1" applyAlignment="1" applyProtection="1">
      <alignment/>
      <protection/>
    </xf>
    <xf numFmtId="0" fontId="0" fillId="0" borderId="0" xfId="0" applyFont="1" applyFill="1" applyBorder="1" applyAlignment="1" applyProtection="1">
      <alignment/>
      <protection/>
    </xf>
    <xf numFmtId="0" fontId="10" fillId="0" borderId="0" xfId="0" applyFont="1" applyAlignment="1" applyProtection="1">
      <alignment/>
      <protection/>
    </xf>
    <xf numFmtId="174" fontId="10" fillId="0" borderId="0" xfId="0" applyNumberFormat="1" applyFont="1" applyFill="1" applyBorder="1" applyAlignment="1" applyProtection="1">
      <alignment vertical="center"/>
      <protection/>
    </xf>
    <xf numFmtId="0" fontId="10" fillId="0" borderId="0" xfId="0" applyFont="1" applyFill="1" applyBorder="1" applyAlignment="1" applyProtection="1">
      <alignment horizontal="center"/>
      <protection/>
    </xf>
    <xf numFmtId="0" fontId="10" fillId="0" borderId="38" xfId="0" applyFont="1" applyBorder="1" applyAlignment="1" applyProtection="1">
      <alignment vertical="center"/>
      <protection/>
    </xf>
    <xf numFmtId="0" fontId="10" fillId="0" borderId="39" xfId="0" applyFont="1" applyBorder="1" applyAlignment="1" applyProtection="1">
      <alignment vertical="center"/>
      <protection/>
    </xf>
    <xf numFmtId="0" fontId="10" fillId="0" borderId="40" xfId="0" applyFont="1" applyBorder="1" applyAlignment="1" applyProtection="1">
      <alignment vertical="center"/>
      <protection/>
    </xf>
    <xf numFmtId="0" fontId="10" fillId="0" borderId="41" xfId="0" applyFont="1" applyBorder="1" applyAlignment="1" applyProtection="1">
      <alignment vertical="center"/>
      <protection/>
    </xf>
    <xf numFmtId="0" fontId="10" fillId="0" borderId="42" xfId="0" applyFont="1" applyBorder="1" applyAlignment="1" applyProtection="1">
      <alignment vertical="center"/>
      <protection/>
    </xf>
    <xf numFmtId="0" fontId="10" fillId="0" borderId="43" xfId="0" applyFont="1" applyBorder="1" applyAlignment="1" applyProtection="1">
      <alignment vertical="center"/>
      <protection/>
    </xf>
    <xf numFmtId="0" fontId="5" fillId="0" borderId="44" xfId="0" applyFont="1" applyFill="1" applyBorder="1" applyAlignment="1" applyProtection="1">
      <alignment vertical="center"/>
      <protection/>
    </xf>
    <xf numFmtId="0" fontId="9" fillId="0" borderId="45" xfId="0" applyFont="1" applyFill="1" applyBorder="1" applyAlignment="1" applyProtection="1">
      <alignment vertical="center"/>
      <protection/>
    </xf>
    <xf numFmtId="0" fontId="9" fillId="0" borderId="46" xfId="0" applyFont="1" applyFill="1" applyBorder="1" applyAlignment="1" applyProtection="1">
      <alignment vertical="center"/>
      <protection/>
    </xf>
    <xf numFmtId="0" fontId="9" fillId="0" borderId="41" xfId="0" applyFont="1" applyFill="1" applyBorder="1" applyAlignment="1" applyProtection="1">
      <alignment vertical="center"/>
      <protection/>
    </xf>
    <xf numFmtId="0" fontId="10" fillId="0" borderId="47" xfId="0" applyFont="1" applyFill="1" applyBorder="1" applyAlignment="1" applyProtection="1">
      <alignment horizontal="left" vertical="center" indent="1"/>
      <protection/>
    </xf>
    <xf numFmtId="0" fontId="10" fillId="0" borderId="47" xfId="0" applyFont="1" applyFill="1" applyBorder="1" applyAlignment="1" applyProtection="1">
      <alignment vertical="center"/>
      <protection/>
    </xf>
    <xf numFmtId="0" fontId="10" fillId="0" borderId="41" xfId="0" applyFont="1" applyFill="1" applyBorder="1" applyAlignment="1" applyProtection="1">
      <alignment horizontal="left" vertical="center" indent="1"/>
      <protection/>
    </xf>
    <xf numFmtId="0" fontId="10" fillId="0" borderId="48" xfId="0" applyFont="1" applyFill="1" applyBorder="1" applyAlignment="1" applyProtection="1">
      <alignment horizontal="left" vertical="center" indent="1"/>
      <protection/>
    </xf>
    <xf numFmtId="0" fontId="10" fillId="0" borderId="49" xfId="0" applyFont="1" applyFill="1" applyBorder="1" applyAlignment="1" applyProtection="1">
      <alignment horizontal="left" vertical="center" indent="1"/>
      <protection/>
    </xf>
    <xf numFmtId="0" fontId="10" fillId="0" borderId="43" xfId="0" applyFont="1" applyFill="1" applyBorder="1" applyAlignment="1" applyProtection="1">
      <alignment horizontal="left" vertical="center" indent="1"/>
      <protection/>
    </xf>
    <xf numFmtId="0" fontId="10" fillId="0" borderId="50" xfId="0" applyFont="1" applyFill="1" applyBorder="1" applyAlignment="1" applyProtection="1">
      <alignment vertical="center"/>
      <protection/>
    </xf>
    <xf numFmtId="0" fontId="10" fillId="0" borderId="41" xfId="0" applyFont="1" applyFill="1" applyBorder="1" applyAlignment="1" applyProtection="1">
      <alignment vertical="center"/>
      <protection/>
    </xf>
    <xf numFmtId="0" fontId="10" fillId="0" borderId="43" xfId="0" applyFont="1" applyFill="1" applyBorder="1" applyAlignment="1" applyProtection="1">
      <alignment vertical="center"/>
      <protection/>
    </xf>
    <xf numFmtId="0" fontId="9" fillId="0" borderId="44" xfId="0" applyFont="1" applyFill="1" applyBorder="1" applyAlignment="1" applyProtection="1">
      <alignment vertical="center"/>
      <protection/>
    </xf>
    <xf numFmtId="0" fontId="7" fillId="0" borderId="51" xfId="0" applyFont="1" applyFill="1" applyBorder="1" applyAlignment="1" applyProtection="1">
      <alignment horizontal="center" wrapText="1"/>
      <protection/>
    </xf>
    <xf numFmtId="0" fontId="7" fillId="0" borderId="52" xfId="0" applyFont="1" applyFill="1" applyBorder="1" applyAlignment="1" applyProtection="1">
      <alignment horizontal="center" wrapText="1"/>
      <protection/>
    </xf>
    <xf numFmtId="0" fontId="7" fillId="0" borderId="53" xfId="0" applyFont="1" applyFill="1" applyBorder="1" applyAlignment="1" applyProtection="1">
      <alignment horizontal="center" wrapText="1"/>
      <protection/>
    </xf>
    <xf numFmtId="0" fontId="5" fillId="0" borderId="43" xfId="0" applyFont="1" applyFill="1" applyBorder="1" applyAlignment="1" applyProtection="1">
      <alignment horizontal="left"/>
      <protection/>
    </xf>
    <xf numFmtId="0" fontId="14" fillId="0" borderId="43" xfId="0" applyFont="1" applyFill="1" applyBorder="1" applyAlignment="1" applyProtection="1">
      <alignment horizontal="left"/>
      <protection/>
    </xf>
    <xf numFmtId="0" fontId="5" fillId="0" borderId="42" xfId="0" applyFont="1" applyFill="1" applyBorder="1" applyAlignment="1" applyProtection="1">
      <alignment horizontal="left"/>
      <protection/>
    </xf>
    <xf numFmtId="0" fontId="10" fillId="34" borderId="0" xfId="0" applyFont="1" applyFill="1" applyBorder="1" applyAlignment="1" applyProtection="1">
      <alignment vertical="center"/>
      <protection/>
    </xf>
    <xf numFmtId="0" fontId="10" fillId="34" borderId="44" xfId="0" applyFont="1" applyFill="1" applyBorder="1" applyAlignment="1" applyProtection="1">
      <alignment vertical="center"/>
      <protection/>
    </xf>
    <xf numFmtId="175" fontId="10" fillId="0" borderId="54" xfId="0" applyNumberFormat="1" applyFont="1" applyFill="1" applyBorder="1" applyAlignment="1" applyProtection="1">
      <alignment horizontal="right" vertical="center"/>
      <protection/>
    </xf>
    <xf numFmtId="175" fontId="10" fillId="0" borderId="55" xfId="0" applyNumberFormat="1" applyFont="1" applyFill="1" applyBorder="1" applyAlignment="1" applyProtection="1">
      <alignment horizontal="right" vertical="center"/>
      <protection/>
    </xf>
    <xf numFmtId="0" fontId="10" fillId="0" borderId="55" xfId="0" applyFont="1" applyFill="1" applyBorder="1" applyAlignment="1" applyProtection="1">
      <alignment horizontal="left" vertical="center" wrapText="1"/>
      <protection/>
    </xf>
    <xf numFmtId="0" fontId="10" fillId="0" borderId="55" xfId="0" applyFont="1" applyFill="1" applyBorder="1" applyAlignment="1" applyProtection="1">
      <alignment horizontal="left" vertical="center" wrapText="1"/>
      <protection/>
    </xf>
    <xf numFmtId="0" fontId="10" fillId="0" borderId="42" xfId="0" applyFont="1" applyFill="1" applyBorder="1" applyAlignment="1" applyProtection="1">
      <alignment horizontal="left" vertical="center"/>
      <protection/>
    </xf>
    <xf numFmtId="0" fontId="10" fillId="0" borderId="56" xfId="0" applyFont="1" applyFill="1" applyBorder="1" applyAlignment="1" applyProtection="1">
      <alignment horizontal="left" vertical="center"/>
      <protection/>
    </xf>
    <xf numFmtId="0" fontId="0" fillId="0" borderId="42" xfId="0" applyFill="1" applyBorder="1" applyAlignment="1" applyProtection="1">
      <alignment vertical="center"/>
      <protection/>
    </xf>
    <xf numFmtId="0" fontId="11" fillId="0" borderId="55" xfId="0" applyFont="1" applyFill="1" applyBorder="1" applyAlignment="1" applyProtection="1">
      <alignment horizontal="left" vertical="center" wrapText="1"/>
      <protection/>
    </xf>
    <xf numFmtId="0" fontId="11" fillId="0" borderId="55" xfId="0" applyFont="1" applyFill="1" applyBorder="1" applyAlignment="1" applyProtection="1">
      <alignment horizontal="center" vertical="center" wrapText="1"/>
      <protection/>
    </xf>
    <xf numFmtId="0" fontId="0" fillId="0" borderId="55" xfId="0" applyFont="1" applyFill="1" applyBorder="1" applyAlignment="1" applyProtection="1">
      <alignment vertical="center"/>
      <protection/>
    </xf>
    <xf numFmtId="0" fontId="3" fillId="34" borderId="43" xfId="0" applyFont="1" applyFill="1" applyBorder="1" applyAlignment="1" applyProtection="1">
      <alignment/>
      <protection/>
    </xf>
    <xf numFmtId="0" fontId="5" fillId="0" borderId="55" xfId="0" applyFont="1" applyFill="1" applyBorder="1" applyAlignment="1" applyProtection="1">
      <alignment horizontal="left"/>
      <protection/>
    </xf>
    <xf numFmtId="0" fontId="5" fillId="0" borderId="57" xfId="0" applyFont="1" applyFill="1" applyBorder="1" applyAlignment="1" applyProtection="1">
      <alignment horizontal="left"/>
      <protection/>
    </xf>
    <xf numFmtId="0" fontId="10" fillId="0" borderId="58" xfId="0" applyFont="1" applyFill="1" applyBorder="1" applyAlignment="1" applyProtection="1">
      <alignment horizontal="left" indent="1"/>
      <protection/>
    </xf>
    <xf numFmtId="0" fontId="11" fillId="0" borderId="59" xfId="0" applyFont="1" applyFill="1" applyBorder="1" applyAlignment="1" applyProtection="1">
      <alignment vertical="center"/>
      <protection/>
    </xf>
    <xf numFmtId="0" fontId="0" fillId="0" borderId="48" xfId="0" applyFont="1" applyFill="1" applyBorder="1" applyAlignment="1" applyProtection="1">
      <alignment/>
      <protection/>
    </xf>
    <xf numFmtId="0" fontId="0" fillId="0" borderId="47" xfId="0" applyFont="1" applyFill="1" applyBorder="1" applyAlignment="1" applyProtection="1">
      <alignment/>
      <protection/>
    </xf>
    <xf numFmtId="0" fontId="11" fillId="0" borderId="60" xfId="0" applyFont="1" applyFill="1" applyBorder="1" applyAlignment="1" applyProtection="1">
      <alignment vertical="center"/>
      <protection/>
    </xf>
    <xf numFmtId="0" fontId="0" fillId="0" borderId="43" xfId="0" applyFont="1" applyFill="1" applyBorder="1" applyAlignment="1" applyProtection="1">
      <alignment/>
      <protection/>
    </xf>
    <xf numFmtId="0" fontId="10" fillId="0" borderId="47" xfId="0" applyFont="1" applyFill="1" applyBorder="1" applyAlignment="1" applyProtection="1">
      <alignment horizontal="left" indent="1"/>
      <protection/>
    </xf>
    <xf numFmtId="0" fontId="0" fillId="0" borderId="49" xfId="0" applyFont="1" applyFill="1" applyBorder="1" applyAlignment="1" applyProtection="1">
      <alignment/>
      <protection/>
    </xf>
    <xf numFmtId="0" fontId="10" fillId="0" borderId="50" xfId="0" applyFont="1" applyFill="1" applyBorder="1" applyAlignment="1" applyProtection="1">
      <alignment horizontal="left" indent="1"/>
      <protection/>
    </xf>
    <xf numFmtId="0" fontId="10" fillId="0" borderId="41" xfId="0" applyFont="1" applyFill="1" applyBorder="1" applyAlignment="1" applyProtection="1">
      <alignment horizontal="left" indent="1"/>
      <protection/>
    </xf>
    <xf numFmtId="0" fontId="10" fillId="0" borderId="49" xfId="0" applyFont="1" applyFill="1" applyBorder="1" applyAlignment="1" applyProtection="1">
      <alignment horizontal="left" indent="1"/>
      <protection/>
    </xf>
    <xf numFmtId="0" fontId="10" fillId="0" borderId="48" xfId="0" applyFont="1" applyFill="1" applyBorder="1" applyAlignment="1" applyProtection="1">
      <alignment horizontal="left" indent="1"/>
      <protection/>
    </xf>
    <xf numFmtId="0" fontId="10" fillId="0" borderId="44" xfId="0" applyFont="1" applyFill="1" applyBorder="1" applyAlignment="1" applyProtection="1">
      <alignment/>
      <protection/>
    </xf>
    <xf numFmtId="0" fontId="10" fillId="0" borderId="56" xfId="0" applyFont="1" applyFill="1" applyBorder="1" applyAlignment="1" applyProtection="1">
      <alignment/>
      <protection/>
    </xf>
    <xf numFmtId="0" fontId="10" fillId="0" borderId="43" xfId="0" applyFont="1" applyFill="1" applyBorder="1" applyAlignment="1" applyProtection="1">
      <alignment horizontal="left" indent="1"/>
      <protection/>
    </xf>
    <xf numFmtId="0" fontId="10" fillId="0" borderId="50" xfId="0" applyFont="1" applyFill="1" applyBorder="1" applyAlignment="1" applyProtection="1">
      <alignment/>
      <protection/>
    </xf>
    <xf numFmtId="0" fontId="10" fillId="0" borderId="42" xfId="0" applyFont="1" applyFill="1" applyBorder="1" applyAlignment="1" applyProtection="1">
      <alignment/>
      <protection/>
    </xf>
    <xf numFmtId="0" fontId="10" fillId="0" borderId="43" xfId="0" applyFont="1" applyFill="1" applyBorder="1" applyAlignment="1" applyProtection="1">
      <alignment/>
      <protection/>
    </xf>
    <xf numFmtId="0" fontId="10" fillId="0" borderId="41" xfId="0" applyFont="1" applyFill="1" applyBorder="1" applyAlignment="1" applyProtection="1">
      <alignment/>
      <protection/>
    </xf>
    <xf numFmtId="0" fontId="0" fillId="0" borderId="43" xfId="0" applyFont="1" applyBorder="1" applyAlignment="1" applyProtection="1">
      <alignment/>
      <protection/>
    </xf>
    <xf numFmtId="0" fontId="10" fillId="0" borderId="43" xfId="0" applyFont="1" applyBorder="1" applyAlignment="1" applyProtection="1">
      <alignment/>
      <protection/>
    </xf>
    <xf numFmtId="0" fontId="11" fillId="0" borderId="43" xfId="0" applyFont="1" applyFill="1" applyBorder="1" applyAlignment="1" applyProtection="1">
      <alignment vertical="top"/>
      <protection/>
    </xf>
    <xf numFmtId="0" fontId="10" fillId="0" borderId="43" xfId="0" applyFont="1" applyFill="1" applyBorder="1" applyAlignment="1" applyProtection="1">
      <alignment vertical="center"/>
      <protection/>
    </xf>
    <xf numFmtId="0" fontId="11" fillId="0" borderId="43" xfId="0" applyFont="1" applyFill="1" applyBorder="1" applyAlignment="1" applyProtection="1">
      <alignment horizontal="center" vertical="top"/>
      <protection/>
    </xf>
    <xf numFmtId="0" fontId="11" fillId="0" borderId="36" xfId="0" applyFont="1" applyFill="1" applyBorder="1" applyAlignment="1" applyProtection="1">
      <alignment vertical="top"/>
      <protection/>
    </xf>
    <xf numFmtId="0" fontId="11" fillId="0" borderId="61" xfId="0" applyFont="1" applyFill="1" applyBorder="1" applyAlignment="1" applyProtection="1">
      <alignment vertical="center"/>
      <protection/>
    </xf>
    <xf numFmtId="0" fontId="8" fillId="0" borderId="43" xfId="0" applyFont="1" applyFill="1" applyBorder="1" applyAlignment="1" applyProtection="1">
      <alignment/>
      <protection/>
    </xf>
    <xf numFmtId="0" fontId="0" fillId="0" borderId="57" xfId="0" applyFont="1" applyBorder="1" applyAlignment="1" applyProtection="1">
      <alignment/>
      <protection/>
    </xf>
    <xf numFmtId="0" fontId="0" fillId="0" borderId="62" xfId="0" applyFont="1" applyBorder="1" applyAlignment="1" applyProtection="1">
      <alignment/>
      <protection/>
    </xf>
    <xf numFmtId="0" fontId="0" fillId="0" borderId="47" xfId="0" applyFont="1" applyBorder="1" applyAlignment="1" applyProtection="1">
      <alignment/>
      <protection/>
    </xf>
    <xf numFmtId="0" fontId="15" fillId="0" borderId="43" xfId="0" applyFont="1" applyFill="1" applyBorder="1" applyAlignment="1" applyProtection="1">
      <alignment/>
      <protection/>
    </xf>
    <xf numFmtId="0" fontId="10" fillId="0" borderId="43" xfId="0" applyFont="1" applyFill="1" applyBorder="1" applyAlignment="1" applyProtection="1">
      <alignment horizontal="left" vertical="top"/>
      <protection/>
    </xf>
    <xf numFmtId="174" fontId="10" fillId="35" borderId="63" xfId="0" applyNumberFormat="1" applyFont="1" applyFill="1" applyBorder="1" applyAlignment="1" applyProtection="1">
      <alignment horizontal="left"/>
      <protection/>
    </xf>
    <xf numFmtId="0" fontId="10" fillId="0" borderId="43" xfId="0" applyFont="1" applyFill="1" applyBorder="1" applyAlignment="1" applyProtection="1">
      <alignment/>
      <protection/>
    </xf>
    <xf numFmtId="0" fontId="10" fillId="0" borderId="50" xfId="0" applyFont="1" applyBorder="1" applyAlignment="1" applyProtection="1">
      <alignment/>
      <protection/>
    </xf>
    <xf numFmtId="0" fontId="10" fillId="0" borderId="54" xfId="0" applyFont="1" applyFill="1" applyBorder="1" applyAlignment="1" applyProtection="1">
      <alignment/>
      <protection/>
    </xf>
    <xf numFmtId="0" fontId="10" fillId="0" borderId="62" xfId="0" applyFont="1" applyFill="1" applyBorder="1" applyAlignment="1" applyProtection="1">
      <alignment/>
      <protection/>
    </xf>
    <xf numFmtId="0" fontId="10" fillId="0" borderId="47" xfId="0" applyFont="1" applyFill="1" applyBorder="1" applyAlignment="1" applyProtection="1">
      <alignment/>
      <protection/>
    </xf>
    <xf numFmtId="0" fontId="10" fillId="0" borderId="57" xfId="0" applyFont="1" applyFill="1" applyBorder="1" applyAlignment="1" applyProtection="1">
      <alignment/>
      <protection/>
    </xf>
    <xf numFmtId="174" fontId="10" fillId="0" borderId="42" xfId="0" applyNumberFormat="1" applyFont="1" applyFill="1" applyBorder="1" applyAlignment="1" applyProtection="1">
      <alignment vertical="center"/>
      <protection/>
    </xf>
    <xf numFmtId="174" fontId="10" fillId="0" borderId="60" xfId="0" applyNumberFormat="1" applyFont="1" applyFill="1" applyBorder="1" applyAlignment="1" applyProtection="1">
      <alignment vertical="center"/>
      <protection/>
    </xf>
    <xf numFmtId="0" fontId="10" fillId="0" borderId="43" xfId="0" applyFont="1" applyFill="1" applyBorder="1" applyAlignment="1" applyProtection="1">
      <alignment/>
      <protection/>
    </xf>
    <xf numFmtId="0" fontId="10" fillId="0" borderId="64" xfId="0" applyFont="1" applyBorder="1" applyAlignment="1" applyProtection="1">
      <alignment/>
      <protection/>
    </xf>
    <xf numFmtId="0" fontId="10" fillId="0" borderId="55" xfId="0" applyFont="1" applyBorder="1" applyAlignment="1" applyProtection="1">
      <alignment/>
      <protection/>
    </xf>
    <xf numFmtId="0" fontId="11" fillId="0" borderId="22" xfId="0" applyFont="1" applyBorder="1" applyAlignment="1" applyProtection="1">
      <alignment horizontal="center" vertical="center"/>
      <protection locked="0"/>
    </xf>
    <xf numFmtId="0" fontId="10" fillId="0" borderId="54" xfId="0" applyFont="1" applyBorder="1" applyAlignment="1" applyProtection="1">
      <alignment/>
      <protection/>
    </xf>
    <xf numFmtId="0" fontId="10" fillId="0" borderId="55" xfId="0" applyFont="1" applyFill="1" applyBorder="1" applyAlignment="1" applyProtection="1">
      <alignment/>
      <protection/>
    </xf>
    <xf numFmtId="0" fontId="0" fillId="0" borderId="42" xfId="0" applyFont="1" applyBorder="1" applyAlignment="1" applyProtection="1">
      <alignment/>
      <protection/>
    </xf>
    <xf numFmtId="0" fontId="3" fillId="0" borderId="65" xfId="0" applyFont="1" applyFill="1" applyBorder="1" applyAlignment="1" applyProtection="1">
      <alignment vertical="center"/>
      <protection/>
    </xf>
    <xf numFmtId="0" fontId="3" fillId="0" borderId="65" xfId="0" applyFont="1" applyBorder="1" applyAlignment="1" applyProtection="1">
      <alignment vertical="center"/>
      <protection/>
    </xf>
    <xf numFmtId="173" fontId="3" fillId="0" borderId="56" xfId="42" applyNumberFormat="1" applyFont="1" applyBorder="1" applyAlignment="1" applyProtection="1">
      <alignment vertical="center"/>
      <protection/>
    </xf>
    <xf numFmtId="0" fontId="18" fillId="0" borderId="43" xfId="0" applyFont="1" applyBorder="1" applyAlignment="1" applyProtection="1">
      <alignment wrapText="1"/>
      <protection/>
    </xf>
    <xf numFmtId="173" fontId="3" fillId="0" borderId="43" xfId="42" applyNumberFormat="1" applyFont="1" applyBorder="1" applyAlignment="1" applyProtection="1">
      <alignment/>
      <protection/>
    </xf>
    <xf numFmtId="0" fontId="3" fillId="0" borderId="60" xfId="0" applyFont="1" applyBorder="1" applyAlignment="1" applyProtection="1">
      <alignment/>
      <protection/>
    </xf>
    <xf numFmtId="0" fontId="3" fillId="0" borderId="43" xfId="0" applyFont="1" applyBorder="1" applyAlignment="1" applyProtection="1">
      <alignment/>
      <protection/>
    </xf>
    <xf numFmtId="0" fontId="3" fillId="0" borderId="42" xfId="0" applyFont="1" applyBorder="1" applyAlignment="1" applyProtection="1">
      <alignment/>
      <protection/>
    </xf>
    <xf numFmtId="0" fontId="3" fillId="0" borderId="60" xfId="0" applyFont="1" applyFill="1" applyBorder="1" applyAlignment="1" applyProtection="1">
      <alignment/>
      <protection/>
    </xf>
    <xf numFmtId="0" fontId="3" fillId="0" borderId="48" xfId="0" applyFont="1" applyBorder="1" applyAlignment="1" applyProtection="1">
      <alignment/>
      <protection/>
    </xf>
    <xf numFmtId="0" fontId="3" fillId="0" borderId="44" xfId="0" applyFont="1" applyFill="1" applyBorder="1" applyAlignment="1" applyProtection="1">
      <alignment/>
      <protection/>
    </xf>
    <xf numFmtId="0" fontId="3" fillId="0" borderId="45" xfId="0" applyFont="1" applyBorder="1" applyAlignment="1" applyProtection="1">
      <alignment/>
      <protection/>
    </xf>
    <xf numFmtId="0" fontId="3" fillId="0" borderId="49" xfId="0" applyFont="1" applyBorder="1" applyAlignment="1" applyProtection="1">
      <alignment/>
      <protection/>
    </xf>
    <xf numFmtId="0" fontId="5" fillId="0" borderId="44" xfId="0" applyFont="1" applyFill="1" applyBorder="1" applyAlignment="1" applyProtection="1">
      <alignment/>
      <protection/>
    </xf>
    <xf numFmtId="0" fontId="18" fillId="0" borderId="41" xfId="0" applyFont="1" applyBorder="1" applyAlignment="1" applyProtection="1">
      <alignment wrapText="1"/>
      <protection/>
    </xf>
    <xf numFmtId="0" fontId="3" fillId="0" borderId="41" xfId="0" applyFont="1" applyBorder="1" applyAlignment="1" applyProtection="1">
      <alignment vertical="center"/>
      <protection/>
    </xf>
    <xf numFmtId="173" fontId="3" fillId="0" borderId="41" xfId="42" applyNumberFormat="1" applyFont="1" applyBorder="1" applyAlignment="1" applyProtection="1">
      <alignment/>
      <protection/>
    </xf>
    <xf numFmtId="0" fontId="13" fillId="0" borderId="43" xfId="0" applyFont="1" applyBorder="1" applyAlignment="1" applyProtection="1">
      <alignment wrapText="1"/>
      <protection/>
    </xf>
    <xf numFmtId="0" fontId="0" fillId="0" borderId="43" xfId="0" applyBorder="1" applyAlignment="1" applyProtection="1">
      <alignment/>
      <protection/>
    </xf>
    <xf numFmtId="0" fontId="0" fillId="0" borderId="43" xfId="0" applyBorder="1" applyAlignment="1" applyProtection="1">
      <alignment vertical="center"/>
      <protection/>
    </xf>
    <xf numFmtId="0" fontId="9" fillId="0" borderId="47" xfId="0" applyFont="1" applyFill="1" applyBorder="1" applyAlignment="1" applyProtection="1">
      <alignment horizontal="center"/>
      <protection/>
    </xf>
    <xf numFmtId="0" fontId="8" fillId="0" borderId="57" xfId="0" applyFont="1" applyFill="1" applyBorder="1" applyAlignment="1" applyProtection="1">
      <alignment/>
      <protection/>
    </xf>
    <xf numFmtId="0" fontId="11" fillId="0" borderId="61" xfId="0" applyFont="1" applyFill="1" applyBorder="1" applyAlignment="1" applyProtection="1">
      <alignment vertical="top"/>
      <protection/>
    </xf>
    <xf numFmtId="0" fontId="11" fillId="0" borderId="66" xfId="0" applyFont="1" applyFill="1" applyBorder="1" applyAlignment="1" applyProtection="1">
      <alignment vertical="center"/>
      <protection/>
    </xf>
    <xf numFmtId="0" fontId="10" fillId="0" borderId="61" xfId="0" applyFont="1" applyFill="1" applyBorder="1" applyAlignment="1" applyProtection="1">
      <alignment/>
      <protection/>
    </xf>
    <xf numFmtId="0" fontId="10" fillId="0" borderId="67" xfId="0" applyFont="1" applyFill="1" applyBorder="1" applyAlignment="1" applyProtection="1">
      <alignment/>
      <protection/>
    </xf>
    <xf numFmtId="0" fontId="10" fillId="0" borderId="36" xfId="0" applyFont="1" applyFill="1" applyBorder="1" applyAlignment="1" applyProtection="1">
      <alignment/>
      <protection/>
    </xf>
    <xf numFmtId="0" fontId="10" fillId="0" borderId="68" xfId="0" applyFont="1" applyFill="1" applyBorder="1" applyAlignment="1" applyProtection="1">
      <alignment/>
      <protection/>
    </xf>
    <xf numFmtId="0" fontId="10" fillId="0" borderId="69" xfId="0" applyFont="1" applyFill="1" applyBorder="1" applyAlignment="1" applyProtection="1">
      <alignment/>
      <protection/>
    </xf>
    <xf numFmtId="0" fontId="10" fillId="0" borderId="70" xfId="0" applyFont="1" applyFill="1" applyBorder="1" applyAlignment="1" applyProtection="1">
      <alignment/>
      <protection/>
    </xf>
    <xf numFmtId="0" fontId="10" fillId="0" borderId="66" xfId="0" applyFont="1" applyFill="1" applyBorder="1" applyAlignment="1" applyProtection="1">
      <alignment/>
      <protection/>
    </xf>
    <xf numFmtId="0" fontId="9" fillId="0" borderId="57" xfId="0" applyFont="1" applyFill="1" applyBorder="1" applyAlignment="1" applyProtection="1">
      <alignment horizontal="center"/>
      <protection/>
    </xf>
    <xf numFmtId="0" fontId="10" fillId="0" borderId="71" xfId="0" applyFont="1" applyFill="1" applyBorder="1" applyAlignment="1" applyProtection="1">
      <alignment/>
      <protection/>
    </xf>
    <xf numFmtId="0" fontId="10" fillId="0" borderId="60" xfId="0" applyFont="1" applyBorder="1" applyAlignment="1" applyProtection="1">
      <alignment/>
      <protection/>
    </xf>
    <xf numFmtId="0" fontId="10" fillId="0" borderId="57" xfId="0" applyFont="1" applyBorder="1" applyAlignment="1" applyProtection="1">
      <alignment/>
      <protection/>
    </xf>
    <xf numFmtId="0" fontId="10" fillId="0" borderId="44" xfId="0" applyFont="1" applyFill="1" applyBorder="1" applyAlignment="1" applyProtection="1">
      <alignment/>
      <protection/>
    </xf>
    <xf numFmtId="0" fontId="10" fillId="0" borderId="41" xfId="0" applyFont="1" applyFill="1" applyBorder="1" applyAlignment="1" applyProtection="1">
      <alignment/>
      <protection/>
    </xf>
    <xf numFmtId="0" fontId="8" fillId="0" borderId="41" xfId="0" applyFont="1" applyFill="1" applyBorder="1" applyAlignment="1" applyProtection="1">
      <alignment/>
      <protection/>
    </xf>
    <xf numFmtId="4" fontId="10" fillId="0" borderId="43" xfId="0" applyNumberFormat="1" applyFont="1" applyFill="1" applyBorder="1" applyAlignment="1" applyProtection="1">
      <alignment horizontal="right" vertical="center"/>
      <protection/>
    </xf>
    <xf numFmtId="0" fontId="10" fillId="0" borderId="43" xfId="0" applyFont="1" applyBorder="1" applyAlignment="1" applyProtection="1">
      <alignment/>
      <protection/>
    </xf>
    <xf numFmtId="0" fontId="0" fillId="0" borderId="43" xfId="0" applyFont="1" applyBorder="1" applyAlignment="1" applyProtection="1">
      <alignment/>
      <protection/>
    </xf>
    <xf numFmtId="0" fontId="0" fillId="0" borderId="57" xfId="0" applyFont="1" applyBorder="1" applyAlignment="1" applyProtection="1">
      <alignment/>
      <protection/>
    </xf>
    <xf numFmtId="0" fontId="10" fillId="0" borderId="42" xfId="0" applyFont="1" applyBorder="1" applyAlignment="1" applyProtection="1">
      <alignment/>
      <protection/>
    </xf>
    <xf numFmtId="0" fontId="10" fillId="0" borderId="42" xfId="0" applyFont="1" applyFill="1" applyBorder="1" applyAlignment="1" applyProtection="1">
      <alignment/>
      <protection/>
    </xf>
    <xf numFmtId="0" fontId="10" fillId="0" borderId="57" xfId="0" applyFont="1" applyFill="1" applyBorder="1" applyAlignment="1" applyProtection="1">
      <alignment/>
      <protection/>
    </xf>
    <xf numFmtId="0" fontId="0" fillId="0" borderId="72" xfId="0" applyFont="1" applyBorder="1" applyAlignment="1" applyProtection="1">
      <alignment/>
      <protection/>
    </xf>
    <xf numFmtId="0" fontId="10" fillId="0" borderId="43" xfId="0" applyFont="1" applyBorder="1" applyAlignment="1" applyProtection="1">
      <alignment vertical="center"/>
      <protection/>
    </xf>
    <xf numFmtId="0" fontId="17" fillId="0" borderId="43" xfId="0" applyFont="1" applyBorder="1" applyAlignment="1" applyProtection="1" quotePrefix="1">
      <alignment/>
      <protection/>
    </xf>
    <xf numFmtId="0" fontId="10" fillId="0" borderId="56" xfId="0" applyFont="1" applyBorder="1" applyAlignment="1" applyProtection="1">
      <alignment/>
      <protection/>
    </xf>
    <xf numFmtId="0" fontId="10" fillId="0" borderId="73" xfId="0" applyFont="1" applyBorder="1" applyAlignment="1" applyProtection="1">
      <alignment/>
      <protection/>
    </xf>
    <xf numFmtId="0" fontId="10" fillId="0" borderId="71" xfId="0" applyFont="1" applyBorder="1" applyAlignment="1" applyProtection="1">
      <alignment/>
      <protection/>
    </xf>
    <xf numFmtId="174" fontId="10" fillId="35" borderId="63" xfId="0" applyNumberFormat="1" applyFont="1" applyFill="1" applyBorder="1" applyAlignment="1" applyProtection="1">
      <alignment horizontal="left"/>
      <protection/>
    </xf>
    <xf numFmtId="0" fontId="9" fillId="0" borderId="41" xfId="0" applyFont="1" applyFill="1" applyBorder="1" applyAlignment="1" applyProtection="1">
      <alignment horizontal="center"/>
      <protection/>
    </xf>
    <xf numFmtId="0" fontId="10" fillId="0" borderId="54" xfId="0" applyFont="1" applyFill="1" applyBorder="1" applyAlignment="1" applyProtection="1">
      <alignment/>
      <protection/>
    </xf>
    <xf numFmtId="0" fontId="0" fillId="0" borderId="0" xfId="0" applyFill="1" applyBorder="1" applyAlignment="1" applyProtection="1">
      <alignment horizontal="center" vertical="center"/>
      <protection/>
    </xf>
    <xf numFmtId="0" fontId="8" fillId="0" borderId="0" xfId="0" applyFont="1" applyFill="1" applyBorder="1" applyAlignment="1" applyProtection="1">
      <alignment horizontal="center" vertical="center"/>
      <protection/>
    </xf>
    <xf numFmtId="0" fontId="10" fillId="34" borderId="0" xfId="0" applyFont="1" applyFill="1" applyBorder="1" applyAlignment="1" applyProtection="1">
      <alignment vertical="center"/>
      <protection/>
    </xf>
    <xf numFmtId="0" fontId="11" fillId="34" borderId="43" xfId="0" applyFont="1" applyFill="1" applyBorder="1" applyAlignment="1" applyProtection="1">
      <alignment vertical="top"/>
      <protection/>
    </xf>
    <xf numFmtId="0" fontId="10" fillId="34" borderId="43" xfId="0" applyFont="1" applyFill="1" applyBorder="1" applyAlignment="1" applyProtection="1">
      <alignment horizontal="center" vertical="center"/>
      <protection/>
    </xf>
    <xf numFmtId="0" fontId="11" fillId="34" borderId="0" xfId="0" applyFont="1" applyFill="1" applyBorder="1" applyAlignment="1" applyProtection="1">
      <alignment horizontal="center" vertical="top"/>
      <protection/>
    </xf>
    <xf numFmtId="0" fontId="11" fillId="34" borderId="74" xfId="0" applyFont="1" applyFill="1" applyBorder="1" applyAlignment="1" applyProtection="1">
      <alignment horizontal="center" vertical="top"/>
      <protection/>
    </xf>
    <xf numFmtId="0" fontId="11" fillId="34" borderId="50" xfId="0" applyFont="1" applyFill="1" applyBorder="1" applyAlignment="1" applyProtection="1">
      <alignment vertical="top"/>
      <protection/>
    </xf>
    <xf numFmtId="0" fontId="11" fillId="34" borderId="54" xfId="0" applyFont="1" applyFill="1" applyBorder="1" applyAlignment="1" applyProtection="1">
      <alignment vertical="top"/>
      <protection/>
    </xf>
    <xf numFmtId="0" fontId="0" fillId="34" borderId="47" xfId="0" applyFont="1" applyFill="1" applyBorder="1" applyAlignment="1" applyProtection="1">
      <alignment/>
      <protection/>
    </xf>
    <xf numFmtId="0" fontId="0" fillId="34" borderId="0" xfId="0" applyFont="1" applyFill="1" applyBorder="1" applyAlignment="1" applyProtection="1">
      <alignment/>
      <protection/>
    </xf>
    <xf numFmtId="0" fontId="0" fillId="34" borderId="43" xfId="0" applyFont="1" applyFill="1" applyBorder="1" applyAlignment="1" applyProtection="1">
      <alignment/>
      <protection/>
    </xf>
    <xf numFmtId="0" fontId="10" fillId="34" borderId="47" xfId="0" applyFont="1" applyFill="1" applyBorder="1" applyAlignment="1" applyProtection="1">
      <alignment horizontal="left" vertical="center"/>
      <protection/>
    </xf>
    <xf numFmtId="0" fontId="10" fillId="34" borderId="0" xfId="0" applyFont="1" applyFill="1" applyBorder="1" applyAlignment="1" applyProtection="1">
      <alignment/>
      <protection/>
    </xf>
    <xf numFmtId="0" fontId="17" fillId="34" borderId="0" xfId="0" applyFont="1" applyFill="1" applyBorder="1" applyAlignment="1" applyProtection="1" quotePrefix="1">
      <alignment/>
      <protection/>
    </xf>
    <xf numFmtId="0" fontId="10" fillId="34" borderId="44" xfId="0" applyFont="1" applyFill="1" applyBorder="1" applyAlignment="1" applyProtection="1">
      <alignment/>
      <protection/>
    </xf>
    <xf numFmtId="0" fontId="10" fillId="34" borderId="43" xfId="0" applyFont="1" applyFill="1" applyBorder="1" applyAlignment="1" applyProtection="1">
      <alignment/>
      <protection/>
    </xf>
    <xf numFmtId="0" fontId="10" fillId="34" borderId="43" xfId="0" applyFont="1" applyFill="1" applyBorder="1" applyAlignment="1" applyProtection="1">
      <alignment/>
      <protection/>
    </xf>
    <xf numFmtId="0" fontId="0" fillId="0" borderId="75" xfId="0" applyFont="1" applyBorder="1" applyAlignment="1" applyProtection="1">
      <alignment/>
      <protection/>
    </xf>
    <xf numFmtId="0" fontId="0" fillId="0" borderId="76" xfId="0" applyFont="1" applyBorder="1" applyAlignment="1" applyProtection="1">
      <alignment/>
      <protection/>
    </xf>
    <xf numFmtId="0" fontId="0" fillId="34" borderId="57" xfId="0" applyFont="1" applyFill="1" applyBorder="1" applyAlignment="1" applyProtection="1">
      <alignment/>
      <protection/>
    </xf>
    <xf numFmtId="0" fontId="10" fillId="34" borderId="42" xfId="0" applyFont="1" applyFill="1" applyBorder="1" applyAlignment="1" applyProtection="1">
      <alignment/>
      <protection/>
    </xf>
    <xf numFmtId="0" fontId="10" fillId="34" borderId="0" xfId="0" applyFont="1" applyFill="1" applyBorder="1" applyAlignment="1" applyProtection="1">
      <alignment horizontal="left" vertical="center" wrapText="1"/>
      <protection/>
    </xf>
    <xf numFmtId="0" fontId="10" fillId="34" borderId="0" xfId="0" applyFont="1" applyFill="1" applyBorder="1" applyAlignment="1" applyProtection="1">
      <alignment horizontal="left" vertical="center" wrapText="1"/>
      <protection/>
    </xf>
    <xf numFmtId="175" fontId="10" fillId="34" borderId="0" xfId="0" applyNumberFormat="1" applyFont="1" applyFill="1" applyBorder="1" applyAlignment="1" applyProtection="1">
      <alignment horizontal="right" vertical="center"/>
      <protection/>
    </xf>
    <xf numFmtId="175" fontId="10" fillId="34" borderId="77" xfId="0" applyNumberFormat="1" applyFont="1" applyFill="1" applyBorder="1" applyAlignment="1" applyProtection="1">
      <alignment horizontal="right" vertical="center"/>
      <protection/>
    </xf>
    <xf numFmtId="175" fontId="10" fillId="34" borderId="55" xfId="0" applyNumberFormat="1" applyFont="1" applyFill="1" applyBorder="1" applyAlignment="1" applyProtection="1">
      <alignment horizontal="right" vertical="center"/>
      <protection/>
    </xf>
    <xf numFmtId="0" fontId="10" fillId="0" borderId="60" xfId="0" applyFont="1" applyFill="1" applyBorder="1" applyAlignment="1" applyProtection="1">
      <alignment horizontal="center" vertical="center"/>
      <protection/>
    </xf>
    <xf numFmtId="0" fontId="10" fillId="34" borderId="42" xfId="0" applyFont="1" applyFill="1" applyBorder="1" applyAlignment="1" applyProtection="1">
      <alignment/>
      <protection/>
    </xf>
    <xf numFmtId="0" fontId="10" fillId="0" borderId="54" xfId="0" applyFont="1" applyFill="1" applyBorder="1" applyAlignment="1" applyProtection="1">
      <alignment vertical="center"/>
      <protection/>
    </xf>
    <xf numFmtId="0" fontId="34" fillId="34" borderId="0" xfId="0" applyFont="1" applyFill="1" applyBorder="1" applyAlignment="1" applyProtection="1">
      <alignment horizontal="center"/>
      <protection/>
    </xf>
    <xf numFmtId="0" fontId="9" fillId="33" borderId="63" xfId="0" applyFont="1" applyFill="1" applyBorder="1" applyAlignment="1" applyProtection="1">
      <alignment vertical="center"/>
      <protection/>
    </xf>
    <xf numFmtId="0" fontId="9" fillId="33" borderId="25" xfId="0" applyFont="1" applyFill="1" applyBorder="1" applyAlignment="1" applyProtection="1">
      <alignment vertical="center"/>
      <protection/>
    </xf>
    <xf numFmtId="0" fontId="9" fillId="34" borderId="43" xfId="0" applyFont="1" applyFill="1" applyBorder="1" applyAlignment="1" applyProtection="1">
      <alignment horizontal="center"/>
      <protection/>
    </xf>
    <xf numFmtId="0" fontId="8" fillId="34" borderId="43" xfId="0" applyFont="1" applyFill="1" applyBorder="1" applyAlignment="1" applyProtection="1">
      <alignment/>
      <protection/>
    </xf>
    <xf numFmtId="0" fontId="10" fillId="34" borderId="47" xfId="0" applyFont="1" applyFill="1" applyBorder="1" applyAlignment="1" applyProtection="1">
      <alignment/>
      <protection/>
    </xf>
    <xf numFmtId="0" fontId="10" fillId="34" borderId="57" xfId="0" applyFont="1" applyFill="1" applyBorder="1" applyAlignment="1" applyProtection="1">
      <alignment/>
      <protection/>
    </xf>
    <xf numFmtId="0" fontId="10" fillId="34" borderId="62" xfId="0" applyFont="1" applyFill="1" applyBorder="1" applyAlignment="1" applyProtection="1">
      <alignment/>
      <protection/>
    </xf>
    <xf numFmtId="174" fontId="10" fillId="34" borderId="0" xfId="0" applyNumberFormat="1" applyFont="1" applyFill="1" applyBorder="1" applyAlignment="1" applyProtection="1">
      <alignment horizontal="left"/>
      <protection/>
    </xf>
    <xf numFmtId="0" fontId="10" fillId="34" borderId="50" xfId="0" applyFont="1" applyFill="1" applyBorder="1" applyAlignment="1" applyProtection="1">
      <alignment/>
      <protection/>
    </xf>
    <xf numFmtId="0" fontId="15" fillId="37" borderId="13" xfId="0" applyFont="1" applyFill="1" applyBorder="1" applyAlignment="1" applyProtection="1">
      <alignment horizontal="left" vertical="center"/>
      <protection/>
    </xf>
    <xf numFmtId="0" fontId="10" fillId="34" borderId="10" xfId="0" applyFont="1" applyFill="1" applyBorder="1" applyAlignment="1" applyProtection="1">
      <alignment horizontal="center" wrapText="1"/>
      <protection locked="0"/>
    </xf>
    <xf numFmtId="0" fontId="10" fillId="35" borderId="10" xfId="0" applyFont="1" applyFill="1" applyBorder="1" applyAlignment="1" applyProtection="1">
      <alignment horizontal="center" wrapText="1"/>
      <protection/>
    </xf>
    <xf numFmtId="173" fontId="10" fillId="0" borderId="55" xfId="42" applyNumberFormat="1" applyFont="1" applyFill="1" applyBorder="1" applyAlignment="1" applyProtection="1">
      <alignment vertical="center"/>
      <protection/>
    </xf>
    <xf numFmtId="0" fontId="10" fillId="0" borderId="55" xfId="0" applyFont="1" applyFill="1" applyBorder="1" applyAlignment="1" applyProtection="1">
      <alignment vertical="center"/>
      <protection/>
    </xf>
    <xf numFmtId="0" fontId="7" fillId="0" borderId="78" xfId="0" applyFont="1" applyFill="1" applyBorder="1" applyAlignment="1" applyProtection="1">
      <alignment horizontal="center" vertical="center" wrapText="1"/>
      <protection/>
    </xf>
    <xf numFmtId="0" fontId="10" fillId="34" borderId="0" xfId="0" applyFont="1" applyFill="1" applyBorder="1" applyAlignment="1" applyProtection="1">
      <alignment horizontal="right" wrapText="1"/>
      <protection/>
    </xf>
    <xf numFmtId="0" fontId="0" fillId="0" borderId="47" xfId="0" applyFont="1" applyFill="1" applyBorder="1" applyAlignment="1" applyProtection="1">
      <alignment/>
      <protection/>
    </xf>
    <xf numFmtId="0" fontId="10" fillId="35" borderId="13" xfId="0" applyFont="1" applyFill="1" applyBorder="1" applyAlignment="1" applyProtection="1">
      <alignment horizontal="left" vertical="center" indent="1"/>
      <protection/>
    </xf>
    <xf numFmtId="174" fontId="10" fillId="35" borderId="79" xfId="0" applyNumberFormat="1" applyFont="1" applyFill="1" applyBorder="1" applyAlignment="1" applyProtection="1">
      <alignment horizontal="left" vertical="center" indent="1"/>
      <protection/>
    </xf>
    <xf numFmtId="0" fontId="18" fillId="34" borderId="0" xfId="0" applyFont="1" applyFill="1" applyAlignment="1" applyProtection="1">
      <alignment wrapText="1"/>
      <protection/>
    </xf>
    <xf numFmtId="174" fontId="10" fillId="0" borderId="54" xfId="0" applyNumberFormat="1" applyFont="1" applyFill="1" applyBorder="1" applyAlignment="1" applyProtection="1">
      <alignment horizontal="left"/>
      <protection/>
    </xf>
    <xf numFmtId="174" fontId="10" fillId="34" borderId="69" xfId="0" applyNumberFormat="1" applyFont="1" applyFill="1" applyBorder="1" applyAlignment="1" applyProtection="1">
      <alignment horizontal="left"/>
      <protection/>
    </xf>
    <xf numFmtId="0" fontId="10" fillId="34" borderId="42" xfId="0" applyFont="1" applyFill="1" applyBorder="1" applyAlignment="1" applyProtection="1">
      <alignment vertical="center"/>
      <protection/>
    </xf>
    <xf numFmtId="0" fontId="35" fillId="0" borderId="43" xfId="0" applyFont="1" applyBorder="1" applyAlignment="1" applyProtection="1">
      <alignment/>
      <protection/>
    </xf>
    <xf numFmtId="175" fontId="10" fillId="35" borderId="37" xfId="0" applyNumberFormat="1" applyFont="1" applyFill="1" applyBorder="1" applyAlignment="1" applyProtection="1">
      <alignment horizontal="right" vertical="center"/>
      <protection/>
    </xf>
    <xf numFmtId="0" fontId="10" fillId="35" borderId="80" xfId="0" applyNumberFormat="1" applyFont="1" applyFill="1" applyBorder="1" applyAlignment="1" applyProtection="1">
      <alignment horizontal="center" vertical="center" wrapText="1"/>
      <protection/>
    </xf>
    <xf numFmtId="0" fontId="10" fillId="0" borderId="69" xfId="0" applyFont="1" applyFill="1" applyBorder="1" applyAlignment="1" applyProtection="1">
      <alignment/>
      <protection/>
    </xf>
    <xf numFmtId="0" fontId="10" fillId="0" borderId="36" xfId="0" applyFont="1" applyFill="1" applyBorder="1" applyAlignment="1" applyProtection="1">
      <alignment/>
      <protection/>
    </xf>
    <xf numFmtId="0" fontId="10" fillId="0" borderId="81" xfId="0" applyFont="1" applyFill="1" applyBorder="1" applyAlignment="1" applyProtection="1">
      <alignment/>
      <protection/>
    </xf>
    <xf numFmtId="0" fontId="10" fillId="0" borderId="82" xfId="0" applyFont="1" applyFill="1" applyBorder="1" applyAlignment="1" applyProtection="1">
      <alignment horizontal="center"/>
      <protection/>
    </xf>
    <xf numFmtId="0" fontId="11" fillId="0" borderId="83" xfId="0" applyFont="1" applyFill="1" applyBorder="1" applyAlignment="1" applyProtection="1">
      <alignment horizontal="center" vertical="center"/>
      <protection locked="0"/>
    </xf>
    <xf numFmtId="175" fontId="10" fillId="35" borderId="84" xfId="0" applyNumberFormat="1" applyFont="1" applyFill="1" applyBorder="1" applyAlignment="1" applyProtection="1">
      <alignment horizontal="right" vertical="center"/>
      <protection/>
    </xf>
    <xf numFmtId="0" fontId="10" fillId="34" borderId="85" xfId="0" applyFont="1" applyFill="1" applyBorder="1" applyAlignment="1" applyProtection="1">
      <alignment horizontal="left" vertical="center"/>
      <protection/>
    </xf>
    <xf numFmtId="0" fontId="10" fillId="34" borderId="58" xfId="0" applyFont="1" applyFill="1" applyBorder="1" applyAlignment="1" applyProtection="1">
      <alignment horizontal="left" vertical="center"/>
      <protection/>
    </xf>
    <xf numFmtId="175" fontId="10" fillId="34" borderId="58" xfId="0" applyNumberFormat="1" applyFont="1" applyFill="1" applyBorder="1" applyAlignment="1" applyProtection="1">
      <alignment horizontal="right" vertical="center"/>
      <protection/>
    </xf>
    <xf numFmtId="0" fontId="11" fillId="0" borderId="86" xfId="0" applyFont="1" applyFill="1" applyBorder="1" applyAlignment="1" applyProtection="1">
      <alignment horizontal="center" vertical="center"/>
      <protection locked="0"/>
    </xf>
    <xf numFmtId="3" fontId="9" fillId="0" borderId="43" xfId="0" applyNumberFormat="1" applyFont="1" applyFill="1" applyBorder="1" applyAlignment="1" applyProtection="1">
      <alignment horizontal="center"/>
      <protection/>
    </xf>
    <xf numFmtId="3" fontId="11" fillId="0" borderId="47" xfId="0" applyNumberFormat="1" applyFont="1" applyFill="1" applyBorder="1" applyAlignment="1" applyProtection="1">
      <alignment vertical="top"/>
      <protection/>
    </xf>
    <xf numFmtId="3" fontId="11" fillId="0" borderId="43" xfId="0" applyNumberFormat="1" applyFont="1" applyFill="1" applyBorder="1" applyAlignment="1" applyProtection="1">
      <alignment vertical="top"/>
      <protection/>
    </xf>
    <xf numFmtId="3" fontId="11" fillId="0" borderId="50" xfId="0" applyNumberFormat="1" applyFont="1" applyFill="1" applyBorder="1" applyAlignment="1" applyProtection="1">
      <alignment vertical="top"/>
      <protection/>
    </xf>
    <xf numFmtId="3" fontId="10" fillId="0" borderId="63" xfId="0" applyNumberFormat="1" applyFont="1" applyFill="1" applyBorder="1" applyAlignment="1" applyProtection="1">
      <alignment horizontal="right"/>
      <protection locked="0"/>
    </xf>
    <xf numFmtId="3" fontId="11" fillId="35" borderId="63" xfId="0" applyNumberFormat="1" applyFont="1" applyFill="1" applyBorder="1" applyAlignment="1" applyProtection="1">
      <alignment horizontal="right"/>
      <protection/>
    </xf>
    <xf numFmtId="3" fontId="11" fillId="0" borderId="0" xfId="0" applyNumberFormat="1" applyFont="1" applyFill="1" applyBorder="1" applyAlignment="1" applyProtection="1">
      <alignment vertical="top"/>
      <protection/>
    </xf>
    <xf numFmtId="3" fontId="11" fillId="0" borderId="66" xfId="0" applyNumberFormat="1" applyFont="1" applyFill="1" applyBorder="1" applyAlignment="1" applyProtection="1">
      <alignment vertical="top"/>
      <protection/>
    </xf>
    <xf numFmtId="3" fontId="10" fillId="0" borderId="42" xfId="0" applyNumberFormat="1" applyFont="1" applyFill="1" applyBorder="1" applyAlignment="1" applyProtection="1">
      <alignment/>
      <protection/>
    </xf>
    <xf numFmtId="3" fontId="10" fillId="0" borderId="43" xfId="0" applyNumberFormat="1" applyFont="1" applyFill="1" applyBorder="1" applyAlignment="1" applyProtection="1">
      <alignment/>
      <protection/>
    </xf>
    <xf numFmtId="3" fontId="10" fillId="0" borderId="0" xfId="0" applyNumberFormat="1" applyFont="1" applyFill="1" applyBorder="1" applyAlignment="1" applyProtection="1">
      <alignment horizontal="left"/>
      <protection/>
    </xf>
    <xf numFmtId="3" fontId="10" fillId="35" borderId="63" xfId="0" applyNumberFormat="1" applyFont="1" applyFill="1" applyBorder="1" applyAlignment="1" applyProtection="1">
      <alignment horizontal="right"/>
      <protection/>
    </xf>
    <xf numFmtId="3" fontId="10" fillId="34" borderId="63" xfId="0" applyNumberFormat="1" applyFont="1" applyFill="1" applyBorder="1" applyAlignment="1" applyProtection="1">
      <alignment horizontal="right"/>
      <protection locked="0"/>
    </xf>
    <xf numFmtId="3" fontId="11" fillId="34" borderId="43" xfId="0" applyNumberFormat="1" applyFont="1" applyFill="1" applyBorder="1" applyAlignment="1" applyProtection="1">
      <alignment vertical="top"/>
      <protection/>
    </xf>
    <xf numFmtId="3" fontId="10" fillId="0" borderId="61" xfId="0" applyNumberFormat="1" applyFont="1" applyFill="1" applyBorder="1" applyAlignment="1" applyProtection="1">
      <alignment/>
      <protection/>
    </xf>
    <xf numFmtId="3" fontId="10" fillId="0" borderId="0" xfId="0" applyNumberFormat="1" applyFont="1" applyFill="1" applyBorder="1" applyAlignment="1" applyProtection="1">
      <alignment/>
      <protection/>
    </xf>
    <xf numFmtId="3" fontId="11" fillId="35" borderId="87" xfId="0" applyNumberFormat="1" applyFont="1" applyFill="1" applyBorder="1" applyAlignment="1" applyProtection="1">
      <alignment horizontal="right"/>
      <protection/>
    </xf>
    <xf numFmtId="3" fontId="10" fillId="0" borderId="88" xfId="0" applyNumberFormat="1" applyFont="1" applyFill="1" applyBorder="1" applyAlignment="1" applyProtection="1">
      <alignment horizontal="right"/>
      <protection locked="0"/>
    </xf>
    <xf numFmtId="3" fontId="10" fillId="0" borderId="57" xfId="0" applyNumberFormat="1" applyFont="1" applyFill="1" applyBorder="1" applyAlignment="1" applyProtection="1">
      <alignment horizontal="right"/>
      <protection/>
    </xf>
    <xf numFmtId="3" fontId="10" fillId="0" borderId="43" xfId="0" applyNumberFormat="1" applyFont="1" applyFill="1" applyBorder="1" applyAlignment="1" applyProtection="1">
      <alignment horizontal="left"/>
      <protection/>
    </xf>
    <xf numFmtId="3" fontId="10" fillId="0" borderId="41" xfId="0" applyNumberFormat="1" applyFont="1" applyFill="1" applyBorder="1" applyAlignment="1" applyProtection="1">
      <alignment/>
      <protection/>
    </xf>
    <xf numFmtId="3" fontId="10" fillId="0" borderId="43" xfId="0" applyNumberFormat="1" applyFont="1" applyFill="1" applyBorder="1" applyAlignment="1" applyProtection="1">
      <alignment/>
      <protection/>
    </xf>
    <xf numFmtId="3" fontId="10" fillId="0" borderId="61" xfId="0" applyNumberFormat="1" applyFont="1" applyFill="1" applyBorder="1" applyAlignment="1" applyProtection="1">
      <alignment/>
      <protection/>
    </xf>
    <xf numFmtId="3" fontId="10" fillId="0" borderId="43" xfId="0" applyNumberFormat="1" applyFont="1" applyFill="1" applyBorder="1" applyAlignment="1" applyProtection="1">
      <alignment horizontal="left" vertical="center"/>
      <protection/>
    </xf>
    <xf numFmtId="3" fontId="10" fillId="0" borderId="68" xfId="0" applyNumberFormat="1" applyFont="1" applyFill="1" applyBorder="1" applyAlignment="1" applyProtection="1">
      <alignment horizontal="center"/>
      <protection/>
    </xf>
    <xf numFmtId="3" fontId="10" fillId="0" borderId="71" xfId="0" applyNumberFormat="1" applyFont="1" applyFill="1" applyBorder="1" applyAlignment="1" applyProtection="1">
      <alignment horizontal="right"/>
      <protection locked="0"/>
    </xf>
    <xf numFmtId="3" fontId="10" fillId="0" borderId="41" xfId="0" applyNumberFormat="1" applyFont="1" applyFill="1" applyBorder="1" applyAlignment="1" applyProtection="1">
      <alignment horizontal="left"/>
      <protection/>
    </xf>
    <xf numFmtId="3" fontId="10" fillId="0" borderId="44" xfId="0" applyNumberFormat="1" applyFont="1" applyFill="1" applyBorder="1" applyAlignment="1" applyProtection="1">
      <alignment/>
      <protection/>
    </xf>
    <xf numFmtId="3" fontId="10" fillId="0" borderId="42" xfId="0" applyNumberFormat="1" applyFont="1" applyFill="1" applyBorder="1" applyAlignment="1" applyProtection="1">
      <alignment/>
      <protection/>
    </xf>
    <xf numFmtId="0" fontId="10" fillId="0" borderId="62" xfId="0" applyFont="1" applyFill="1" applyBorder="1" applyAlignment="1" applyProtection="1">
      <alignment/>
      <protection/>
    </xf>
    <xf numFmtId="3" fontId="10" fillId="0" borderId="54" xfId="0" applyNumberFormat="1" applyFont="1" applyFill="1" applyBorder="1" applyAlignment="1" applyProtection="1">
      <alignment/>
      <protection/>
    </xf>
    <xf numFmtId="3" fontId="10" fillId="0" borderId="55" xfId="0" applyNumberFormat="1" applyFont="1" applyFill="1" applyBorder="1" applyAlignment="1" applyProtection="1">
      <alignment horizontal="left"/>
      <protection/>
    </xf>
    <xf numFmtId="3" fontId="10" fillId="0" borderId="57" xfId="0" applyNumberFormat="1" applyFont="1" applyFill="1" applyBorder="1" applyAlignment="1" applyProtection="1">
      <alignment/>
      <protection/>
    </xf>
    <xf numFmtId="3" fontId="10" fillId="0" borderId="0" xfId="0" applyNumberFormat="1" applyFont="1" applyFill="1" applyBorder="1" applyAlignment="1" applyProtection="1">
      <alignment/>
      <protection/>
    </xf>
    <xf numFmtId="3" fontId="10" fillId="35" borderId="89" xfId="0" applyNumberFormat="1" applyFont="1" applyFill="1" applyBorder="1" applyAlignment="1" applyProtection="1">
      <alignment horizontal="right"/>
      <protection/>
    </xf>
    <xf numFmtId="3" fontId="10" fillId="34" borderId="36" xfId="0" applyNumberFormat="1" applyFont="1" applyFill="1" applyBorder="1" applyAlignment="1" applyProtection="1">
      <alignment horizontal="right"/>
      <protection/>
    </xf>
    <xf numFmtId="3" fontId="10" fillId="34" borderId="63" xfId="0" applyNumberFormat="1" applyFont="1" applyFill="1" applyBorder="1" applyAlignment="1" applyProtection="1">
      <alignment horizontal="right"/>
      <protection locked="0"/>
    </xf>
    <xf numFmtId="3" fontId="10" fillId="0" borderId="0" xfId="0" applyNumberFormat="1" applyFont="1" applyFill="1" applyBorder="1" applyAlignment="1" applyProtection="1">
      <alignment/>
      <protection/>
    </xf>
    <xf numFmtId="3" fontId="10" fillId="35" borderId="90" xfId="0" applyNumberFormat="1" applyFont="1" applyFill="1" applyBorder="1" applyAlignment="1" applyProtection="1">
      <alignment horizontal="right"/>
      <protection/>
    </xf>
    <xf numFmtId="3" fontId="10" fillId="35" borderId="71" xfId="0" applyNumberFormat="1" applyFont="1" applyFill="1" applyBorder="1" applyAlignment="1" applyProtection="1">
      <alignment horizontal="right"/>
      <protection/>
    </xf>
    <xf numFmtId="3" fontId="10" fillId="0" borderId="43" xfId="0" applyNumberFormat="1" applyFont="1" applyFill="1" applyBorder="1" applyAlignment="1" applyProtection="1">
      <alignment/>
      <protection/>
    </xf>
    <xf numFmtId="3" fontId="10" fillId="34" borderId="69" xfId="0" applyNumberFormat="1" applyFont="1" applyFill="1" applyBorder="1" applyAlignment="1" applyProtection="1">
      <alignment horizontal="right"/>
      <protection/>
    </xf>
    <xf numFmtId="3" fontId="10" fillId="34" borderId="43" xfId="0" applyNumberFormat="1" applyFont="1" applyFill="1" applyBorder="1" applyAlignment="1" applyProtection="1">
      <alignment/>
      <protection/>
    </xf>
    <xf numFmtId="3" fontId="10" fillId="0" borderId="70" xfId="0" applyNumberFormat="1" applyFont="1" applyFill="1" applyBorder="1" applyAlignment="1" applyProtection="1">
      <alignment horizontal="center"/>
      <protection/>
    </xf>
    <xf numFmtId="3" fontId="10" fillId="0" borderId="41" xfId="0" applyNumberFormat="1" applyFont="1" applyFill="1" applyBorder="1" applyAlignment="1" applyProtection="1">
      <alignment/>
      <protection/>
    </xf>
    <xf numFmtId="3" fontId="10" fillId="0" borderId="56" xfId="0" applyNumberFormat="1" applyFont="1" applyFill="1" applyBorder="1" applyAlignment="1" applyProtection="1">
      <alignment/>
      <protection/>
    </xf>
    <xf numFmtId="3" fontId="10" fillId="34" borderId="41" xfId="0" applyNumberFormat="1" applyFont="1" applyFill="1" applyBorder="1" applyAlignment="1" applyProtection="1">
      <alignment/>
      <protection/>
    </xf>
    <xf numFmtId="3" fontId="10" fillId="34" borderId="0" xfId="0" applyNumberFormat="1" applyFont="1" applyFill="1" applyBorder="1" applyAlignment="1" applyProtection="1">
      <alignment/>
      <protection/>
    </xf>
    <xf numFmtId="3" fontId="47" fillId="0" borderId="56" xfId="0" applyNumberFormat="1" applyFont="1" applyFill="1" applyBorder="1" applyAlignment="1" applyProtection="1">
      <alignment horizontal="center" wrapText="1"/>
      <protection/>
    </xf>
    <xf numFmtId="0" fontId="10" fillId="34" borderId="0" xfId="0" applyFont="1" applyFill="1" applyAlignment="1" applyProtection="1">
      <alignment horizontal="center" vertical="center"/>
      <protection/>
    </xf>
    <xf numFmtId="0" fontId="0" fillId="34" borderId="0" xfId="0" applyFill="1" applyAlignment="1" applyProtection="1">
      <alignment horizontal="center"/>
      <protection/>
    </xf>
    <xf numFmtId="0" fontId="14" fillId="0" borderId="85" xfId="0" applyFont="1" applyFill="1" applyBorder="1" applyAlignment="1" applyProtection="1">
      <alignment horizontal="left"/>
      <protection/>
    </xf>
    <xf numFmtId="0" fontId="14" fillId="0" borderId="91" xfId="0" applyFont="1" applyFill="1" applyBorder="1" applyAlignment="1" applyProtection="1">
      <alignment horizontal="left"/>
      <protection/>
    </xf>
    <xf numFmtId="0" fontId="14" fillId="0" borderId="92" xfId="0" applyFont="1" applyFill="1" applyBorder="1" applyAlignment="1" applyProtection="1">
      <alignment horizontal="left"/>
      <protection/>
    </xf>
    <xf numFmtId="0" fontId="14" fillId="0" borderId="17" xfId="0" applyFont="1" applyFill="1" applyBorder="1" applyAlignment="1" applyProtection="1">
      <alignment horizontal="left"/>
      <protection/>
    </xf>
    <xf numFmtId="0" fontId="38" fillId="34" borderId="0" xfId="0" applyFont="1" applyFill="1" applyBorder="1" applyAlignment="1" applyProtection="1">
      <alignment horizontal="left"/>
      <protection/>
    </xf>
    <xf numFmtId="0" fontId="20" fillId="36" borderId="22" xfId="0" applyFont="1" applyFill="1" applyBorder="1" applyAlignment="1" applyProtection="1">
      <alignment horizontal="center" vertical="center" wrapText="1"/>
      <protection/>
    </xf>
    <xf numFmtId="0" fontId="10" fillId="34" borderId="93" xfId="0" applyFont="1" applyFill="1" applyBorder="1" applyAlignment="1" applyProtection="1">
      <alignment horizontal="center" vertical="center"/>
      <protection/>
    </xf>
    <xf numFmtId="0" fontId="11" fillId="35" borderId="22" xfId="64" applyFont="1" applyFill="1" applyBorder="1" applyAlignment="1" applyProtection="1">
      <alignment vertical="center"/>
      <protection/>
    </xf>
    <xf numFmtId="0" fontId="11" fillId="35" borderId="22" xfId="64" applyFont="1" applyFill="1" applyBorder="1" applyAlignment="1" applyProtection="1">
      <alignment vertical="center" wrapText="1"/>
      <protection/>
    </xf>
    <xf numFmtId="3" fontId="7" fillId="34" borderId="0" xfId="0" applyNumberFormat="1" applyFont="1" applyFill="1" applyBorder="1" applyAlignment="1" applyProtection="1">
      <alignment/>
      <protection/>
    </xf>
    <xf numFmtId="0" fontId="37" fillId="0" borderId="0" xfId="0" applyFont="1" applyFill="1" applyBorder="1" applyAlignment="1" applyProtection="1">
      <alignment horizontal="left" vertical="center"/>
      <protection/>
    </xf>
    <xf numFmtId="0" fontId="37" fillId="0" borderId="0" xfId="0" applyFont="1" applyFill="1" applyBorder="1" applyAlignment="1" applyProtection="1">
      <alignment horizontal="left" vertical="top"/>
      <protection/>
    </xf>
    <xf numFmtId="0" fontId="9" fillId="34" borderId="0" xfId="0" applyFont="1" applyFill="1" applyBorder="1" applyAlignment="1" applyProtection="1">
      <alignment vertical="center"/>
      <protection/>
    </xf>
    <xf numFmtId="0" fontId="10" fillId="0" borderId="50" xfId="0" applyFont="1" applyBorder="1" applyAlignment="1" applyProtection="1">
      <alignment horizontal="center" vertical="center"/>
      <protection/>
    </xf>
    <xf numFmtId="0" fontId="10" fillId="0" borderId="41" xfId="0" applyFont="1" applyBorder="1" applyAlignment="1" applyProtection="1">
      <alignment horizontal="center" vertical="center"/>
      <protection/>
    </xf>
    <xf numFmtId="0" fontId="10" fillId="0" borderId="0" xfId="0" applyFont="1" applyAlignment="1" applyProtection="1">
      <alignment horizontal="center" vertical="center"/>
      <protection/>
    </xf>
    <xf numFmtId="3" fontId="10" fillId="0" borderId="10" xfId="0" applyNumberFormat="1" applyFont="1" applyFill="1" applyBorder="1" applyAlignment="1" applyProtection="1">
      <alignment horizontal="center" vertical="center"/>
      <protection locked="0"/>
    </xf>
    <xf numFmtId="3" fontId="10" fillId="0" borderId="94" xfId="0" applyNumberFormat="1" applyFont="1" applyFill="1" applyBorder="1" applyAlignment="1" applyProtection="1">
      <alignment horizontal="center" vertical="center"/>
      <protection locked="0"/>
    </xf>
    <xf numFmtId="0" fontId="11" fillId="36" borderId="95" xfId="0" applyFont="1" applyFill="1" applyBorder="1" applyAlignment="1" applyProtection="1">
      <alignment horizontal="center" vertical="center" wrapText="1"/>
      <protection/>
    </xf>
    <xf numFmtId="0" fontId="10" fillId="34" borderId="80" xfId="0" applyFont="1" applyFill="1" applyBorder="1" applyAlignment="1" applyProtection="1">
      <alignment horizontal="center" vertical="center" wrapText="1"/>
      <protection locked="0"/>
    </xf>
    <xf numFmtId="0" fontId="10" fillId="34" borderId="0" xfId="0" applyFont="1" applyFill="1" applyBorder="1" applyAlignment="1" applyProtection="1">
      <alignment horizontal="left" vertical="center"/>
      <protection/>
    </xf>
    <xf numFmtId="0" fontId="10" fillId="34" borderId="0" xfId="0" applyFont="1" applyFill="1" applyBorder="1" applyAlignment="1" applyProtection="1">
      <alignment horizontal="left" vertical="center"/>
      <protection/>
    </xf>
    <xf numFmtId="0" fontId="10" fillId="34" borderId="0" xfId="0" applyFont="1" applyFill="1" applyBorder="1" applyAlignment="1" applyProtection="1">
      <alignment vertical="center" wrapText="1"/>
      <protection/>
    </xf>
    <xf numFmtId="0" fontId="10" fillId="34" borderId="77" xfId="0" applyFont="1" applyFill="1" applyBorder="1" applyAlignment="1" applyProtection="1">
      <alignment vertical="center" wrapText="1"/>
      <protection/>
    </xf>
    <xf numFmtId="3" fontId="10" fillId="35" borderId="10" xfId="0" applyNumberFormat="1" applyFont="1" applyFill="1" applyBorder="1" applyAlignment="1" applyProtection="1">
      <alignment horizontal="center" vertical="center"/>
      <protection/>
    </xf>
    <xf numFmtId="0" fontId="5" fillId="0" borderId="43" xfId="0" applyFont="1" applyFill="1" applyBorder="1" applyAlignment="1" applyProtection="1">
      <alignment horizontal="left" vertical="top"/>
      <protection/>
    </xf>
    <xf numFmtId="0" fontId="10" fillId="0" borderId="19" xfId="0" applyFont="1" applyFill="1" applyBorder="1" applyAlignment="1" applyProtection="1">
      <alignment horizontal="left" vertical="center"/>
      <protection/>
    </xf>
    <xf numFmtId="4" fontId="10" fillId="0" borderId="19" xfId="0" applyNumberFormat="1" applyFont="1" applyFill="1" applyBorder="1" applyAlignment="1" applyProtection="1">
      <alignment horizontal="right" vertical="center"/>
      <protection/>
    </xf>
    <xf numFmtId="175" fontId="10" fillId="0" borderId="19" xfId="0" applyNumberFormat="1" applyFont="1" applyFill="1" applyBorder="1" applyAlignment="1" applyProtection="1">
      <alignment horizontal="right" vertical="center"/>
      <protection/>
    </xf>
    <xf numFmtId="3" fontId="11" fillId="35" borderId="10" xfId="0" applyNumberFormat="1" applyFont="1" applyFill="1" applyBorder="1" applyAlignment="1" applyProtection="1">
      <alignment horizontal="center" vertical="center"/>
      <protection/>
    </xf>
    <xf numFmtId="3" fontId="10" fillId="35" borderId="22" xfId="0" applyNumberFormat="1" applyFont="1" applyFill="1" applyBorder="1" applyAlignment="1" applyProtection="1">
      <alignment horizontal="center" vertical="center"/>
      <protection/>
    </xf>
    <xf numFmtId="3" fontId="10" fillId="35" borderId="94" xfId="0" applyNumberFormat="1" applyFont="1" applyFill="1" applyBorder="1" applyAlignment="1" applyProtection="1">
      <alignment horizontal="center" vertical="center"/>
      <protection/>
    </xf>
    <xf numFmtId="3" fontId="10" fillId="35" borderId="10" xfId="0" applyNumberFormat="1" applyFont="1" applyFill="1" applyBorder="1" applyAlignment="1" applyProtection="1">
      <alignment horizontal="center" vertical="center"/>
      <protection/>
    </xf>
    <xf numFmtId="0" fontId="11" fillId="35" borderId="58" xfId="0" applyNumberFormat="1" applyFont="1" applyFill="1" applyBorder="1" applyAlignment="1" applyProtection="1">
      <alignment vertical="center"/>
      <protection/>
    </xf>
    <xf numFmtId="0" fontId="11" fillId="35" borderId="96" xfId="0" applyNumberFormat="1" applyFont="1" applyFill="1" applyBorder="1" applyAlignment="1" applyProtection="1">
      <alignment vertical="center"/>
      <protection/>
    </xf>
    <xf numFmtId="49" fontId="11" fillId="35" borderId="58" xfId="0" applyNumberFormat="1" applyFont="1" applyFill="1" applyBorder="1" applyAlignment="1" applyProtection="1">
      <alignment vertical="center"/>
      <protection/>
    </xf>
    <xf numFmtId="0" fontId="0" fillId="38" borderId="0" xfId="0" applyFill="1" applyAlignment="1" applyProtection="1">
      <alignment/>
      <protection/>
    </xf>
    <xf numFmtId="0" fontId="18" fillId="0" borderId="0" xfId="0" applyFont="1" applyAlignment="1" applyProtection="1">
      <alignment horizontal="left" vertical="center" wrapText="1"/>
      <protection/>
    </xf>
    <xf numFmtId="0" fontId="9" fillId="33" borderId="20" xfId="0" applyFont="1" applyFill="1" applyBorder="1" applyAlignment="1" applyProtection="1">
      <alignment horizontal="left" vertical="center"/>
      <protection/>
    </xf>
    <xf numFmtId="0" fontId="9" fillId="33" borderId="85" xfId="0" applyFont="1" applyFill="1" applyBorder="1" applyAlignment="1" applyProtection="1">
      <alignment horizontal="left" vertical="center"/>
      <protection/>
    </xf>
    <xf numFmtId="0" fontId="10" fillId="35" borderId="97" xfId="0" applyFont="1" applyFill="1" applyBorder="1" applyAlignment="1" applyProtection="1">
      <alignment horizontal="left" vertical="center" indent="1"/>
      <protection/>
    </xf>
    <xf numFmtId="0" fontId="10" fillId="35" borderId="98" xfId="0" applyFont="1" applyFill="1" applyBorder="1" applyAlignment="1" applyProtection="1">
      <alignment horizontal="left" vertical="center" indent="1"/>
      <protection/>
    </xf>
    <xf numFmtId="0" fontId="9" fillId="33" borderId="58" xfId="0" applyFont="1" applyFill="1" applyBorder="1" applyAlignment="1" applyProtection="1">
      <alignment horizontal="left" vertical="center"/>
      <protection/>
    </xf>
    <xf numFmtId="0" fontId="11" fillId="35" borderId="99" xfId="0" applyFont="1" applyFill="1" applyBorder="1" applyAlignment="1" applyProtection="1">
      <alignment horizontal="left" vertical="center" indent="1"/>
      <protection/>
    </xf>
    <xf numFmtId="0" fontId="11" fillId="35" borderId="17" xfId="0" applyFont="1" applyFill="1" applyBorder="1" applyAlignment="1" applyProtection="1">
      <alignment horizontal="left" vertical="center" indent="1"/>
      <protection/>
    </xf>
    <xf numFmtId="0" fontId="11" fillId="35" borderId="100" xfId="0" applyFont="1" applyFill="1" applyBorder="1" applyAlignment="1" applyProtection="1">
      <alignment horizontal="left" vertical="center" indent="1"/>
      <protection/>
    </xf>
    <xf numFmtId="0" fontId="11" fillId="36" borderId="12" xfId="0" applyFont="1" applyFill="1" applyBorder="1" applyAlignment="1" applyProtection="1">
      <alignment horizontal="center" vertical="center" wrapText="1"/>
      <protection/>
    </xf>
    <xf numFmtId="0" fontId="9" fillId="0" borderId="54" xfId="0" applyFont="1" applyFill="1" applyBorder="1" applyAlignment="1" applyProtection="1">
      <alignment horizontal="center"/>
      <protection/>
    </xf>
    <xf numFmtId="0" fontId="10" fillId="0" borderId="43" xfId="0" applyFont="1" applyFill="1" applyBorder="1" applyAlignment="1" applyProtection="1">
      <alignment horizontal="center" vertical="center"/>
      <protection/>
    </xf>
    <xf numFmtId="0" fontId="14" fillId="33" borderId="0" xfId="0" applyFont="1" applyFill="1" applyBorder="1" applyAlignment="1" applyProtection="1">
      <alignment horizontal="left"/>
      <protection/>
    </xf>
    <xf numFmtId="0" fontId="10" fillId="35" borderId="22" xfId="0" applyFont="1" applyFill="1" applyBorder="1" applyAlignment="1" applyProtection="1">
      <alignment horizontal="left" vertical="center" indent="1"/>
      <protection/>
    </xf>
    <xf numFmtId="174" fontId="10" fillId="35" borderId="13" xfId="0" applyNumberFormat="1" applyFont="1" applyFill="1" applyBorder="1" applyAlignment="1" applyProtection="1">
      <alignment horizontal="left" indent="1"/>
      <protection/>
    </xf>
    <xf numFmtId="0" fontId="10" fillId="35" borderId="13" xfId="0" applyFont="1" applyFill="1" applyBorder="1" applyAlignment="1" applyProtection="1">
      <alignment horizontal="left" indent="1"/>
      <protection/>
    </xf>
    <xf numFmtId="0" fontId="18" fillId="34" borderId="0" xfId="0" applyFont="1" applyFill="1" applyAlignment="1" applyProtection="1">
      <alignment horizontal="left" wrapText="1"/>
      <protection/>
    </xf>
    <xf numFmtId="0" fontId="9" fillId="33" borderId="22" xfId="0" applyFont="1" applyFill="1" applyBorder="1" applyAlignment="1" applyProtection="1">
      <alignment horizontal="left" vertical="center"/>
      <protection/>
    </xf>
    <xf numFmtId="0" fontId="9" fillId="33" borderId="25" xfId="0" applyFont="1" applyFill="1" applyBorder="1" applyAlignment="1" applyProtection="1">
      <alignment horizontal="left" vertical="center"/>
      <protection/>
    </xf>
    <xf numFmtId="0" fontId="0" fillId="34" borderId="0" xfId="0" applyFont="1" applyFill="1" applyAlignment="1" applyProtection="1">
      <alignment/>
      <protection/>
    </xf>
    <xf numFmtId="0" fontId="11" fillId="36" borderId="84" xfId="0" applyFont="1" applyFill="1" applyBorder="1" applyAlignment="1" applyProtection="1">
      <alignment horizontal="center" vertical="center" wrapText="1"/>
      <protection/>
    </xf>
    <xf numFmtId="0" fontId="9" fillId="33" borderId="0" xfId="0" applyFont="1" applyFill="1" applyBorder="1" applyAlignment="1" applyProtection="1">
      <alignment horizontal="left" vertical="center"/>
      <protection/>
    </xf>
    <xf numFmtId="0" fontId="9" fillId="33" borderId="20" xfId="0" applyFont="1" applyFill="1" applyBorder="1" applyAlignment="1" applyProtection="1">
      <alignment vertical="center"/>
      <protection/>
    </xf>
    <xf numFmtId="0" fontId="20" fillId="34" borderId="12" xfId="0" applyFont="1" applyFill="1" applyBorder="1" applyAlignment="1" applyProtection="1">
      <alignment horizontal="center" vertical="center" wrapText="1"/>
      <protection/>
    </xf>
    <xf numFmtId="0" fontId="9" fillId="0" borderId="43" xfId="0" applyFont="1" applyFill="1" applyBorder="1" applyAlignment="1" applyProtection="1">
      <alignment horizontal="center"/>
      <protection/>
    </xf>
    <xf numFmtId="0" fontId="10" fillId="34" borderId="0" xfId="0" applyFont="1" applyFill="1" applyAlignment="1" applyProtection="1">
      <alignment horizontal="left" wrapText="1" indent="1"/>
      <protection/>
    </xf>
    <xf numFmtId="0" fontId="15" fillId="34" borderId="0" xfId="0" applyFont="1" applyFill="1" applyBorder="1" applyAlignment="1" applyProtection="1">
      <alignment horizontal="left" wrapText="1"/>
      <protection/>
    </xf>
    <xf numFmtId="0" fontId="11" fillId="34" borderId="63" xfId="0" applyFont="1" applyFill="1" applyBorder="1" applyAlignment="1" applyProtection="1">
      <alignment horizontal="center"/>
      <protection locked="0"/>
    </xf>
    <xf numFmtId="174" fontId="10" fillId="35" borderId="25" xfId="0" applyNumberFormat="1" applyFont="1" applyFill="1" applyBorder="1" applyAlignment="1" applyProtection="1">
      <alignment horizontal="left" vertical="center" indent="1"/>
      <protection/>
    </xf>
    <xf numFmtId="174" fontId="10" fillId="35" borderId="79" xfId="0" applyNumberFormat="1" applyFont="1" applyFill="1" applyBorder="1" applyAlignment="1" applyProtection="1">
      <alignment horizontal="left" vertical="center" indent="1"/>
      <protection/>
    </xf>
    <xf numFmtId="0" fontId="10" fillId="35" borderId="99" xfId="0" applyFont="1" applyFill="1" applyBorder="1" applyAlignment="1" applyProtection="1">
      <alignment horizontal="left" vertical="center" indent="1"/>
      <protection/>
    </xf>
    <xf numFmtId="0" fontId="44" fillId="0" borderId="0" xfId="0" applyFont="1" applyFill="1" applyBorder="1" applyAlignment="1" applyProtection="1">
      <alignment horizontal="left" wrapText="1"/>
      <protection/>
    </xf>
    <xf numFmtId="0" fontId="20" fillId="34" borderId="0" xfId="0" applyFont="1" applyFill="1" applyAlignment="1" applyProtection="1">
      <alignment/>
      <protection/>
    </xf>
    <xf numFmtId="0" fontId="3" fillId="34" borderId="0" xfId="0" applyFont="1" applyFill="1" applyAlignment="1" applyProtection="1">
      <alignment horizontal="left" wrapText="1"/>
      <protection/>
    </xf>
    <xf numFmtId="0" fontId="4" fillId="34" borderId="0" xfId="0" applyFont="1" applyFill="1" applyAlignment="1" applyProtection="1">
      <alignment/>
      <protection/>
    </xf>
    <xf numFmtId="0" fontId="0" fillId="0" borderId="0" xfId="0" applyFont="1" applyFill="1" applyAlignment="1" applyProtection="1">
      <alignment vertical="center"/>
      <protection/>
    </xf>
    <xf numFmtId="0" fontId="0" fillId="0" borderId="0" xfId="0" applyFill="1" applyBorder="1" applyAlignment="1" applyProtection="1">
      <alignment vertical="center"/>
      <protection/>
    </xf>
    <xf numFmtId="0" fontId="10" fillId="0" borderId="0" xfId="0" applyFont="1" applyAlignment="1" applyProtection="1">
      <alignment horizontal="center" vertical="center"/>
      <protection/>
    </xf>
    <xf numFmtId="0" fontId="10" fillId="0" borderId="0" xfId="0" applyFont="1" applyAlignment="1" applyProtection="1">
      <alignment horizontal="left" vertical="center" indent="1"/>
      <protection/>
    </xf>
    <xf numFmtId="0" fontId="10" fillId="0" borderId="0" xfId="0" applyNumberFormat="1" applyFont="1" applyAlignment="1" applyProtection="1">
      <alignment horizontal="center" vertical="center"/>
      <protection/>
    </xf>
    <xf numFmtId="3" fontId="10" fillId="0" borderId="0" xfId="0" applyNumberFormat="1" applyFont="1" applyAlignment="1" applyProtection="1">
      <alignment horizontal="center" vertical="center"/>
      <protection/>
    </xf>
    <xf numFmtId="0" fontId="10" fillId="0" borderId="0" xfId="0" applyFont="1" applyBorder="1" applyAlignment="1" applyProtection="1">
      <alignment vertical="center"/>
      <protection/>
    </xf>
    <xf numFmtId="0" fontId="0" fillId="0" borderId="0" xfId="0" applyAlignment="1" applyProtection="1">
      <alignment horizontal="center" vertical="center"/>
      <protection/>
    </xf>
    <xf numFmtId="0" fontId="0" fillId="0" borderId="58" xfId="0" applyBorder="1" applyAlignment="1" applyProtection="1">
      <alignment/>
      <protection/>
    </xf>
    <xf numFmtId="0" fontId="0" fillId="0" borderId="0" xfId="0" applyAlignment="1" applyProtection="1">
      <alignment/>
      <protection/>
    </xf>
    <xf numFmtId="0" fontId="10" fillId="0" borderId="0" xfId="0" applyFont="1" applyFill="1" applyBorder="1" applyAlignment="1" applyProtection="1">
      <alignment horizontal="left" vertical="center" wrapText="1" indent="1"/>
      <protection/>
    </xf>
    <xf numFmtId="0" fontId="0" fillId="0" borderId="0" xfId="0" applyFill="1" applyBorder="1" applyAlignment="1" applyProtection="1">
      <alignment horizontal="left" vertical="center" wrapText="1" indent="1"/>
      <protection/>
    </xf>
    <xf numFmtId="173" fontId="0" fillId="34" borderId="0" xfId="42" applyNumberFormat="1" applyFill="1" applyAlignment="1" applyProtection="1">
      <alignment/>
      <protection/>
    </xf>
    <xf numFmtId="0" fontId="0" fillId="0" borderId="0" xfId="0" applyFont="1" applyFill="1" applyAlignment="1" applyProtection="1">
      <alignment vertical="center"/>
      <protection/>
    </xf>
    <xf numFmtId="0" fontId="10" fillId="0" borderId="19" xfId="0" applyFont="1" applyFill="1" applyBorder="1" applyAlignment="1" applyProtection="1">
      <alignment horizontal="left" vertical="center" indent="1"/>
      <protection/>
    </xf>
    <xf numFmtId="0" fontId="0" fillId="0" borderId="0" xfId="0" applyFont="1" applyFill="1" applyBorder="1" applyAlignment="1" applyProtection="1">
      <alignment horizontal="right" vertical="center"/>
      <protection/>
    </xf>
    <xf numFmtId="0" fontId="0" fillId="0" borderId="0" xfId="0" applyFont="1" applyAlignment="1" applyProtection="1">
      <alignment/>
      <protection/>
    </xf>
    <xf numFmtId="173" fontId="0" fillId="0" borderId="0" xfId="42" applyNumberFormat="1" applyFont="1" applyAlignment="1" applyProtection="1">
      <alignment/>
      <protection/>
    </xf>
    <xf numFmtId="175" fontId="11" fillId="37" borderId="13" xfId="0" applyNumberFormat="1" applyFont="1" applyFill="1" applyBorder="1" applyAlignment="1" applyProtection="1">
      <alignment horizontal="left" vertical="top" wrapText="1"/>
      <protection/>
    </xf>
    <xf numFmtId="4" fontId="10" fillId="34" borderId="58" xfId="0" applyNumberFormat="1" applyFont="1" applyFill="1" applyBorder="1" applyAlignment="1" applyProtection="1">
      <alignment horizontal="right" vertical="center"/>
      <protection/>
    </xf>
    <xf numFmtId="0" fontId="11" fillId="0" borderId="78" xfId="0" applyFont="1" applyFill="1" applyBorder="1" applyAlignment="1" applyProtection="1">
      <alignment horizontal="center" vertical="center"/>
      <protection/>
    </xf>
    <xf numFmtId="0" fontId="0" fillId="0" borderId="0" xfId="0" applyFill="1" applyAlignment="1" applyProtection="1">
      <alignment vertical="center" wrapText="1"/>
      <protection/>
    </xf>
    <xf numFmtId="0" fontId="0" fillId="0" borderId="0" xfId="0" applyFill="1" applyBorder="1" applyAlignment="1" applyProtection="1">
      <alignment vertical="center" wrapText="1"/>
      <protection/>
    </xf>
    <xf numFmtId="0" fontId="11" fillId="34" borderId="0" xfId="0" applyFont="1" applyFill="1" applyBorder="1" applyAlignment="1" applyProtection="1">
      <alignment horizontal="center" vertical="center"/>
      <protection/>
    </xf>
    <xf numFmtId="0" fontId="10" fillId="0" borderId="0" xfId="0" applyFont="1" applyBorder="1" applyAlignment="1" applyProtection="1">
      <alignment/>
      <protection/>
    </xf>
    <xf numFmtId="0" fontId="0" fillId="0" borderId="41" xfId="0" applyBorder="1" applyAlignment="1" applyProtection="1">
      <alignment/>
      <protection/>
    </xf>
    <xf numFmtId="0" fontId="0" fillId="34" borderId="43" xfId="0" applyFont="1" applyFill="1" applyBorder="1" applyAlignment="1" applyProtection="1">
      <alignment/>
      <protection/>
    </xf>
    <xf numFmtId="0" fontId="0" fillId="0" borderId="42" xfId="0" applyBorder="1" applyAlignment="1" applyProtection="1">
      <alignment/>
      <protection/>
    </xf>
    <xf numFmtId="0" fontId="0" fillId="0" borderId="56" xfId="0" applyBorder="1" applyAlignment="1" applyProtection="1">
      <alignment/>
      <protection/>
    </xf>
    <xf numFmtId="2" fontId="10" fillId="0" borderId="0" xfId="0" applyNumberFormat="1" applyFont="1" applyBorder="1" applyAlignment="1" applyProtection="1">
      <alignment/>
      <protection/>
    </xf>
    <xf numFmtId="0" fontId="0" fillId="0" borderId="60" xfId="0" applyBorder="1" applyAlignment="1" applyProtection="1">
      <alignment/>
      <protection/>
    </xf>
    <xf numFmtId="0" fontId="10" fillId="34" borderId="0" xfId="0" applyFont="1" applyFill="1" applyBorder="1" applyAlignment="1" applyProtection="1">
      <alignment horizontal="left" vertical="center" wrapText="1" indent="1"/>
      <protection/>
    </xf>
    <xf numFmtId="0" fontId="7" fillId="35" borderId="22" xfId="64" applyFont="1" applyFill="1" applyBorder="1" applyAlignment="1" applyProtection="1">
      <alignment vertical="center"/>
      <protection/>
    </xf>
    <xf numFmtId="0" fontId="10" fillId="0" borderId="0" xfId="64" applyFont="1" applyProtection="1">
      <alignment/>
      <protection/>
    </xf>
    <xf numFmtId="0" fontId="11" fillId="35" borderId="101" xfId="64" applyFont="1" applyFill="1" applyBorder="1" applyAlignment="1" applyProtection="1">
      <alignment/>
      <protection/>
    </xf>
    <xf numFmtId="0" fontId="11" fillId="35" borderId="99" xfId="64" applyFont="1" applyFill="1" applyBorder="1" applyAlignment="1" applyProtection="1">
      <alignment/>
      <protection/>
    </xf>
    <xf numFmtId="0" fontId="11" fillId="0" borderId="102" xfId="64" applyFont="1" applyBorder="1" applyAlignment="1" applyProtection="1">
      <alignment vertical="center"/>
      <protection/>
    </xf>
    <xf numFmtId="0" fontId="11" fillId="0" borderId="103" xfId="64" applyFont="1" applyBorder="1" applyAlignment="1" applyProtection="1">
      <alignment vertical="center"/>
      <protection/>
    </xf>
    <xf numFmtId="0" fontId="41" fillId="34" borderId="0" xfId="0" applyFont="1" applyFill="1" applyAlignment="1" applyProtection="1">
      <alignment horizontal="center"/>
      <protection/>
    </xf>
    <xf numFmtId="0" fontId="11" fillId="36" borderId="10" xfId="0" applyFont="1" applyFill="1" applyBorder="1" applyAlignment="1" applyProtection="1">
      <alignment horizontal="center" vertical="top"/>
      <protection/>
    </xf>
    <xf numFmtId="0" fontId="11" fillId="39" borderId="15" xfId="0" applyFont="1" applyFill="1" applyBorder="1" applyAlignment="1" applyProtection="1">
      <alignment horizontal="center" vertical="top" wrapText="1"/>
      <protection/>
    </xf>
    <xf numFmtId="0" fontId="11" fillId="36" borderId="15" xfId="0" applyFont="1" applyFill="1" applyBorder="1" applyAlignment="1" applyProtection="1">
      <alignment horizontal="center" vertical="top" wrapText="1"/>
      <protection/>
    </xf>
    <xf numFmtId="0" fontId="11" fillId="36" borderId="10" xfId="0" applyFont="1" applyFill="1" applyBorder="1" applyAlignment="1" applyProtection="1">
      <alignment horizontal="center" vertical="top" wrapText="1"/>
      <protection/>
    </xf>
    <xf numFmtId="0" fontId="11" fillId="39" borderId="10" xfId="0" applyFont="1" applyFill="1" applyBorder="1" applyAlignment="1" applyProtection="1">
      <alignment horizontal="center" vertical="top" wrapText="1"/>
      <protection/>
    </xf>
    <xf numFmtId="0" fontId="0" fillId="34" borderId="0" xfId="0" applyFill="1" applyAlignment="1" applyProtection="1">
      <alignment vertical="top"/>
      <protection/>
    </xf>
    <xf numFmtId="0" fontId="10" fillId="34" borderId="0" xfId="0" applyFont="1" applyFill="1" applyBorder="1" applyAlignment="1" applyProtection="1">
      <alignment/>
      <protection/>
    </xf>
    <xf numFmtId="0" fontId="10" fillId="40" borderId="0" xfId="0" applyFont="1" applyFill="1" applyBorder="1" applyAlignment="1" applyProtection="1">
      <alignment/>
      <protection/>
    </xf>
    <xf numFmtId="0" fontId="43" fillId="34" borderId="0" xfId="0" applyFont="1" applyFill="1" applyBorder="1" applyAlignment="1" applyProtection="1">
      <alignment/>
      <protection/>
    </xf>
    <xf numFmtId="0" fontId="10" fillId="34" borderId="0" xfId="0" applyFont="1" applyFill="1" applyAlignment="1" applyProtection="1">
      <alignment horizontal="center"/>
      <protection/>
    </xf>
    <xf numFmtId="0" fontId="48" fillId="34" borderId="0" xfId="0" applyFont="1" applyFill="1" applyAlignment="1" applyProtection="1">
      <alignment/>
      <protection/>
    </xf>
    <xf numFmtId="0" fontId="1" fillId="34" borderId="0" xfId="0" applyFont="1" applyFill="1" applyAlignment="1" applyProtection="1">
      <alignment/>
      <protection/>
    </xf>
    <xf numFmtId="0" fontId="1" fillId="0" borderId="0" xfId="0" applyFont="1" applyAlignment="1" applyProtection="1">
      <alignment/>
      <protection/>
    </xf>
    <xf numFmtId="0" fontId="53" fillId="34" borderId="0" xfId="0" applyFont="1" applyFill="1" applyAlignment="1" applyProtection="1">
      <alignment/>
      <protection/>
    </xf>
    <xf numFmtId="0" fontId="49" fillId="36" borderId="78" xfId="0" applyFont="1" applyFill="1" applyBorder="1" applyAlignment="1" applyProtection="1">
      <alignment horizontal="center" wrapText="1"/>
      <protection/>
    </xf>
    <xf numFmtId="0" fontId="51" fillId="36" borderId="78" xfId="0" applyFont="1" applyFill="1" applyBorder="1" applyAlignment="1" applyProtection="1">
      <alignment horizontal="center" wrapText="1"/>
      <protection/>
    </xf>
    <xf numFmtId="0" fontId="52" fillId="0" borderId="102" xfId="0" applyFont="1" applyBorder="1" applyAlignment="1" applyProtection="1">
      <alignment wrapText="1"/>
      <protection/>
    </xf>
    <xf numFmtId="0" fontId="52" fillId="0" borderId="10" xfId="0" applyFont="1" applyBorder="1" applyAlignment="1" applyProtection="1">
      <alignment horizontal="center" wrapText="1"/>
      <protection/>
    </xf>
    <xf numFmtId="0" fontId="52" fillId="0" borderId="10" xfId="0" applyFont="1" applyBorder="1" applyAlignment="1" applyProtection="1">
      <alignment wrapText="1"/>
      <protection/>
    </xf>
    <xf numFmtId="0" fontId="52" fillId="0" borderId="13" xfId="0" applyFont="1" applyBorder="1" applyAlignment="1" applyProtection="1">
      <alignment wrapText="1"/>
      <protection/>
    </xf>
    <xf numFmtId="0" fontId="52" fillId="34" borderId="0" xfId="0" applyFont="1" applyFill="1" applyBorder="1" applyAlignment="1" applyProtection="1">
      <alignment wrapText="1"/>
      <protection/>
    </xf>
    <xf numFmtId="0" fontId="52" fillId="0" borderId="104" xfId="0" applyFont="1" applyBorder="1" applyAlignment="1" applyProtection="1">
      <alignment/>
      <protection/>
    </xf>
    <xf numFmtId="0" fontId="52" fillId="0" borderId="13" xfId="0" applyFont="1" applyBorder="1" applyAlignment="1" applyProtection="1">
      <alignment/>
      <protection/>
    </xf>
    <xf numFmtId="0" fontId="49" fillId="0" borderId="10" xfId="0" applyFont="1" applyFill="1" applyBorder="1" applyAlignment="1" applyProtection="1">
      <alignment horizontal="center" wrapText="1"/>
      <protection/>
    </xf>
    <xf numFmtId="0" fontId="49" fillId="0" borderId="13" xfId="0" applyFont="1" applyFill="1" applyBorder="1" applyAlignment="1" applyProtection="1">
      <alignment horizontal="center" wrapText="1"/>
      <protection/>
    </xf>
    <xf numFmtId="0" fontId="52" fillId="0" borderId="103" xfId="0" applyFont="1" applyBorder="1" applyAlignment="1" applyProtection="1">
      <alignment/>
      <protection/>
    </xf>
    <xf numFmtId="0" fontId="52" fillId="0" borderId="94" xfId="0" applyFont="1" applyBorder="1" applyAlignment="1" applyProtection="1">
      <alignment wrapText="1"/>
      <protection/>
    </xf>
    <xf numFmtId="0" fontId="52" fillId="0" borderId="105" xfId="0" applyFont="1" applyBorder="1" applyAlignment="1" applyProtection="1">
      <alignment wrapText="1"/>
      <protection/>
    </xf>
    <xf numFmtId="0" fontId="1" fillId="34" borderId="0" xfId="0" applyFont="1" applyFill="1" applyAlignment="1" applyProtection="1">
      <alignment wrapText="1"/>
      <protection/>
    </xf>
    <xf numFmtId="0" fontId="1" fillId="0" borderId="0" xfId="0" applyFont="1" applyAlignment="1" applyProtection="1">
      <alignment wrapText="1"/>
      <protection/>
    </xf>
    <xf numFmtId="0" fontId="10" fillId="35" borderId="12" xfId="0" applyFont="1" applyFill="1" applyBorder="1" applyAlignment="1" applyProtection="1">
      <alignment horizontal="left" vertical="center" indent="1"/>
      <protection/>
    </xf>
    <xf numFmtId="174" fontId="10" fillId="35" borderId="106" xfId="0" applyNumberFormat="1" applyFont="1" applyFill="1" applyBorder="1" applyAlignment="1" applyProtection="1">
      <alignment horizontal="left" vertical="center" indent="1"/>
      <protection/>
    </xf>
    <xf numFmtId="0" fontId="42" fillId="34" borderId="0" xfId="0" applyFont="1" applyFill="1" applyAlignment="1" applyProtection="1">
      <alignment vertical="center"/>
      <protection/>
    </xf>
    <xf numFmtId="0" fontId="0" fillId="0" borderId="0" xfId="0" applyFont="1" applyFill="1" applyBorder="1" applyAlignment="1" applyProtection="1">
      <alignment horizontal="left" vertical="center" wrapText="1" indent="1"/>
      <protection/>
    </xf>
    <xf numFmtId="173" fontId="0" fillId="34" borderId="0" xfId="42" applyNumberFormat="1" applyFill="1" applyAlignment="1" applyProtection="1">
      <alignment vertical="center"/>
      <protection/>
    </xf>
    <xf numFmtId="0" fontId="0" fillId="35" borderId="17" xfId="0" applyFill="1" applyBorder="1" applyAlignment="1" applyProtection="1">
      <alignment horizontal="center" vertical="center"/>
      <protection/>
    </xf>
    <xf numFmtId="0" fontId="28" fillId="35" borderId="17" xfId="0" applyFont="1" applyFill="1" applyBorder="1" applyAlignment="1" applyProtection="1">
      <alignment vertical="center"/>
      <protection/>
    </xf>
    <xf numFmtId="0" fontId="28" fillId="35" borderId="100" xfId="0" applyFont="1" applyFill="1" applyBorder="1" applyAlignment="1" applyProtection="1">
      <alignment vertical="center"/>
      <protection/>
    </xf>
    <xf numFmtId="0" fontId="10" fillId="35" borderId="101" xfId="0" applyFont="1" applyFill="1" applyBorder="1" applyAlignment="1" applyProtection="1">
      <alignment horizontal="left" vertical="center" wrapText="1" indent="1"/>
      <protection/>
    </xf>
    <xf numFmtId="0" fontId="10" fillId="35" borderId="12" xfId="0" applyFont="1" applyFill="1" applyBorder="1" applyAlignment="1" applyProtection="1">
      <alignment horizontal="left" vertical="center" wrapText="1" indent="1"/>
      <protection/>
    </xf>
    <xf numFmtId="0" fontId="10" fillId="35" borderId="102" xfId="0" applyFont="1" applyFill="1" applyBorder="1" applyAlignment="1" applyProtection="1">
      <alignment horizontal="left" vertical="center" wrapText="1" indent="1"/>
      <protection/>
    </xf>
    <xf numFmtId="0" fontId="10" fillId="35" borderId="10" xfId="0" applyFont="1" applyFill="1" applyBorder="1" applyAlignment="1" applyProtection="1">
      <alignment horizontal="left" vertical="center" wrapText="1" indent="1"/>
      <protection/>
    </xf>
    <xf numFmtId="0" fontId="0" fillId="34" borderId="0" xfId="0" applyFill="1" applyAlignment="1" applyProtection="1">
      <alignment horizontal="center" vertical="center"/>
      <protection/>
    </xf>
    <xf numFmtId="0" fontId="0" fillId="0" borderId="42" xfId="0" applyBorder="1" applyAlignment="1" applyProtection="1">
      <alignment/>
      <protection/>
    </xf>
    <xf numFmtId="0" fontId="0" fillId="0" borderId="56" xfId="0" applyBorder="1" applyAlignment="1" applyProtection="1">
      <alignment/>
      <protection/>
    </xf>
    <xf numFmtId="0" fontId="0" fillId="0" borderId="0" xfId="0" applyFill="1" applyAlignment="1" applyProtection="1">
      <alignment/>
      <protection/>
    </xf>
    <xf numFmtId="0" fontId="11" fillId="36" borderId="84" xfId="0" applyFont="1" applyFill="1" applyBorder="1" applyAlignment="1" applyProtection="1">
      <alignment horizontal="center" vertical="center"/>
      <protection/>
    </xf>
    <xf numFmtId="0" fontId="10" fillId="34" borderId="43" xfId="0" applyFont="1" applyFill="1" applyBorder="1" applyAlignment="1" applyProtection="1">
      <alignment/>
      <protection/>
    </xf>
    <xf numFmtId="0" fontId="11" fillId="36" borderId="85" xfId="0" applyFont="1" applyFill="1" applyBorder="1" applyAlignment="1" applyProtection="1">
      <alignment horizontal="center" vertical="center"/>
      <protection/>
    </xf>
    <xf numFmtId="0" fontId="11" fillId="36" borderId="107" xfId="0" applyFont="1" applyFill="1" applyBorder="1" applyAlignment="1" applyProtection="1">
      <alignment horizontal="center" vertical="center"/>
      <protection/>
    </xf>
    <xf numFmtId="0" fontId="0" fillId="0" borderId="55" xfId="0" applyFont="1" applyFill="1" applyBorder="1" applyAlignment="1" applyProtection="1">
      <alignment wrapText="1"/>
      <protection/>
    </xf>
    <xf numFmtId="0" fontId="11" fillId="0" borderId="55" xfId="0" applyFont="1" applyFill="1" applyBorder="1" applyAlignment="1" applyProtection="1">
      <alignment horizontal="center" vertical="center"/>
      <protection/>
    </xf>
    <xf numFmtId="0" fontId="0" fillId="0" borderId="54" xfId="0" applyFont="1" applyFill="1" applyBorder="1" applyAlignment="1" applyProtection="1">
      <alignment vertical="center" wrapText="1"/>
      <protection/>
    </xf>
    <xf numFmtId="0" fontId="11" fillId="0" borderId="54" xfId="0" applyFont="1" applyFill="1" applyBorder="1" applyAlignment="1" applyProtection="1">
      <alignment horizontal="center" vertical="center"/>
      <protection/>
    </xf>
    <xf numFmtId="0" fontId="11" fillId="0" borderId="54" xfId="0" applyFont="1" applyFill="1" applyBorder="1" applyAlignment="1" applyProtection="1">
      <alignment horizontal="center" vertical="center" wrapText="1"/>
      <protection/>
    </xf>
    <xf numFmtId="0" fontId="0" fillId="0" borderId="54" xfId="0" applyFill="1" applyBorder="1" applyAlignment="1" applyProtection="1">
      <alignment horizontal="center" vertical="center" wrapText="1"/>
      <protection/>
    </xf>
    <xf numFmtId="0" fontId="0" fillId="0" borderId="60" xfId="0" applyFont="1" applyFill="1" applyBorder="1" applyAlignment="1" applyProtection="1">
      <alignment vertical="center"/>
      <protection/>
    </xf>
    <xf numFmtId="0" fontId="0" fillId="0" borderId="42" xfId="0" applyFont="1" applyFill="1" applyBorder="1" applyAlignment="1" applyProtection="1">
      <alignment vertical="center"/>
      <protection/>
    </xf>
    <xf numFmtId="0" fontId="11" fillId="0" borderId="42" xfId="0" applyFont="1" applyFill="1" applyBorder="1" applyAlignment="1" applyProtection="1">
      <alignment horizontal="center" vertical="center"/>
      <protection/>
    </xf>
    <xf numFmtId="0" fontId="0" fillId="34" borderId="0" xfId="0" applyFont="1" applyFill="1" applyBorder="1" applyAlignment="1" applyProtection="1">
      <alignment vertical="center"/>
      <protection/>
    </xf>
    <xf numFmtId="0" fontId="20" fillId="34" borderId="0" xfId="0" applyFont="1" applyFill="1" applyBorder="1" applyAlignment="1" applyProtection="1">
      <alignment/>
      <protection/>
    </xf>
    <xf numFmtId="0" fontId="0" fillId="0" borderId="0" xfId="0" applyAlignment="1" applyProtection="1">
      <alignment wrapText="1"/>
      <protection/>
    </xf>
    <xf numFmtId="0" fontId="0" fillId="0" borderId="55" xfId="0" applyFill="1" applyBorder="1" applyAlignment="1" applyProtection="1">
      <alignment vertical="center" wrapText="1"/>
      <protection/>
    </xf>
    <xf numFmtId="0" fontId="0" fillId="34" borderId="78" xfId="0" applyFont="1" applyFill="1" applyBorder="1" applyAlignment="1" applyProtection="1">
      <alignment vertical="center"/>
      <protection locked="0"/>
    </xf>
    <xf numFmtId="175" fontId="10" fillId="0" borderId="84" xfId="0" applyNumberFormat="1" applyFont="1" applyFill="1" applyBorder="1" applyAlignment="1" applyProtection="1">
      <alignment horizontal="right" vertical="center"/>
      <protection locked="0"/>
    </xf>
    <xf numFmtId="175" fontId="10" fillId="0" borderId="10" xfId="0" applyNumberFormat="1" applyFont="1" applyFill="1" applyBorder="1" applyAlignment="1" applyProtection="1">
      <alignment horizontal="right" vertical="center"/>
      <protection locked="0"/>
    </xf>
    <xf numFmtId="175" fontId="10" fillId="0" borderId="37" xfId="0" applyNumberFormat="1" applyFont="1" applyFill="1" applyBorder="1" applyAlignment="1" applyProtection="1">
      <alignment horizontal="right" vertical="center"/>
      <protection locked="0"/>
    </xf>
    <xf numFmtId="0" fontId="0" fillId="34" borderId="42" xfId="0" applyFill="1" applyBorder="1" applyAlignment="1" applyProtection="1">
      <alignment/>
      <protection/>
    </xf>
    <xf numFmtId="0" fontId="0" fillId="0" borderId="41" xfId="0" applyFont="1" applyFill="1" applyBorder="1" applyAlignment="1" applyProtection="1">
      <alignment/>
      <protection/>
    </xf>
    <xf numFmtId="0" fontId="0" fillId="0" borderId="44" xfId="0" applyBorder="1" applyAlignment="1" applyProtection="1">
      <alignment/>
      <protection/>
    </xf>
    <xf numFmtId="0" fontId="0" fillId="0" borderId="77" xfId="0" applyFill="1" applyBorder="1" applyAlignment="1" applyProtection="1">
      <alignment/>
      <protection/>
    </xf>
    <xf numFmtId="0" fontId="0" fillId="0" borderId="108" xfId="0" applyFill="1" applyBorder="1" applyAlignment="1" applyProtection="1">
      <alignment/>
      <protection/>
    </xf>
    <xf numFmtId="0" fontId="0" fillId="0" borderId="55" xfId="0" applyFill="1" applyBorder="1" applyAlignment="1" applyProtection="1">
      <alignment/>
      <protection/>
    </xf>
    <xf numFmtId="0" fontId="0" fillId="34" borderId="20" xfId="0" applyFill="1" applyBorder="1" applyAlignment="1" applyProtection="1">
      <alignment vertical="center" wrapText="1"/>
      <protection/>
    </xf>
    <xf numFmtId="0" fontId="0" fillId="34" borderId="109" xfId="0" applyFill="1" applyBorder="1" applyAlignment="1" applyProtection="1">
      <alignment vertical="center" wrapText="1"/>
      <protection/>
    </xf>
    <xf numFmtId="175" fontId="10" fillId="0" borderId="0" xfId="0" applyNumberFormat="1" applyFont="1" applyFill="1" applyBorder="1" applyAlignment="1" applyProtection="1">
      <alignment horizontal="right"/>
      <protection/>
    </xf>
    <xf numFmtId="175" fontId="10" fillId="34" borderId="0" xfId="0" applyNumberFormat="1" applyFont="1" applyFill="1" applyBorder="1" applyAlignment="1" applyProtection="1">
      <alignment horizontal="right"/>
      <protection/>
    </xf>
    <xf numFmtId="175" fontId="10" fillId="0" borderId="77" xfId="0" applyNumberFormat="1" applyFont="1" applyFill="1" applyBorder="1" applyAlignment="1" applyProtection="1">
      <alignment horizontal="right"/>
      <protection/>
    </xf>
    <xf numFmtId="2" fontId="10" fillId="34" borderId="19" xfId="0" applyNumberFormat="1" applyFont="1" applyFill="1" applyBorder="1" applyAlignment="1" applyProtection="1">
      <alignment/>
      <protection/>
    </xf>
    <xf numFmtId="0" fontId="10" fillId="34" borderId="55" xfId="0" applyFont="1" applyFill="1" applyBorder="1" applyAlignment="1" applyProtection="1">
      <alignment horizontal="left" vertical="center" wrapText="1" indent="1"/>
      <protection/>
    </xf>
    <xf numFmtId="0" fontId="0" fillId="34" borderId="54" xfId="0" applyFill="1" applyBorder="1" applyAlignment="1" applyProtection="1">
      <alignment/>
      <protection/>
    </xf>
    <xf numFmtId="0" fontId="9" fillId="34" borderId="0" xfId="0" applyFont="1" applyFill="1" applyBorder="1" applyAlignment="1" applyProtection="1">
      <alignment horizontal="center"/>
      <protection/>
    </xf>
    <xf numFmtId="4" fontId="11" fillId="0" borderId="0" xfId="0" applyNumberFormat="1" applyFont="1" applyFill="1" applyBorder="1" applyAlignment="1" applyProtection="1">
      <alignment/>
      <protection/>
    </xf>
    <xf numFmtId="0" fontId="11" fillId="34" borderId="0" xfId="0" applyFont="1" applyFill="1" applyBorder="1" applyAlignment="1" applyProtection="1">
      <alignment horizontal="center"/>
      <protection/>
    </xf>
    <xf numFmtId="0" fontId="34" fillId="34" borderId="0" xfId="0" applyFont="1" applyFill="1" applyAlignment="1" applyProtection="1">
      <alignment/>
      <protection/>
    </xf>
    <xf numFmtId="0" fontId="0" fillId="35" borderId="58" xfId="0" applyFill="1" applyBorder="1" applyAlignment="1" applyProtection="1">
      <alignment/>
      <protection/>
    </xf>
    <xf numFmtId="0" fontId="0" fillId="38" borderId="0" xfId="0" applyFill="1" applyAlignment="1" applyProtection="1">
      <alignment horizontal="center"/>
      <protection/>
    </xf>
    <xf numFmtId="0" fontId="10" fillId="34" borderId="0" xfId="0" applyNumberFormat="1" applyFont="1" applyFill="1" applyBorder="1" applyAlignment="1" applyProtection="1">
      <alignment horizontal="center"/>
      <protection/>
    </xf>
    <xf numFmtId="0" fontId="10" fillId="40" borderId="0" xfId="0" applyNumberFormat="1" applyFont="1" applyFill="1" applyBorder="1" applyAlignment="1" applyProtection="1">
      <alignment horizontal="center"/>
      <protection/>
    </xf>
    <xf numFmtId="0" fontId="10" fillId="34" borderId="0" xfId="0" applyNumberFormat="1" applyFont="1" applyFill="1" applyBorder="1" applyAlignment="1" applyProtection="1">
      <alignment/>
      <protection/>
    </xf>
    <xf numFmtId="0" fontId="43" fillId="34" borderId="0" xfId="0" applyNumberFormat="1" applyFont="1" applyFill="1" applyBorder="1" applyAlignment="1" applyProtection="1">
      <alignment/>
      <protection/>
    </xf>
    <xf numFmtId="0" fontId="0" fillId="0" borderId="43" xfId="0" applyFont="1" applyBorder="1" applyAlignment="1" applyProtection="1">
      <alignment/>
      <protection/>
    </xf>
    <xf numFmtId="0" fontId="10" fillId="0" borderId="43" xfId="0" applyFont="1" applyFill="1" applyBorder="1" applyAlignment="1" applyProtection="1">
      <alignment horizontal="left" vertical="center"/>
      <protection/>
    </xf>
    <xf numFmtId="0" fontId="0" fillId="0" borderId="0" xfId="0" applyFont="1" applyFill="1" applyBorder="1" applyAlignment="1" applyProtection="1">
      <alignment/>
      <protection/>
    </xf>
    <xf numFmtId="0" fontId="10" fillId="0" borderId="108" xfId="0" applyFont="1" applyFill="1" applyBorder="1" applyAlignment="1" applyProtection="1">
      <alignment horizontal="center"/>
      <protection/>
    </xf>
    <xf numFmtId="0" fontId="10" fillId="0" borderId="55" xfId="0" applyFont="1" applyFill="1" applyBorder="1" applyAlignment="1" applyProtection="1">
      <alignment/>
      <protection/>
    </xf>
    <xf numFmtId="0" fontId="10" fillId="0" borderId="74" xfId="0" applyFont="1" applyBorder="1" applyAlignment="1" applyProtection="1">
      <alignment/>
      <protection/>
    </xf>
    <xf numFmtId="0" fontId="10" fillId="0" borderId="54" xfId="0" applyFont="1" applyBorder="1" applyAlignment="1" applyProtection="1">
      <alignment/>
      <protection/>
    </xf>
    <xf numFmtId="0" fontId="10" fillId="0" borderId="56" xfId="0" applyFont="1" applyFill="1" applyBorder="1" applyAlignment="1" applyProtection="1">
      <alignment horizontal="right" wrapText="1"/>
      <protection/>
    </xf>
    <xf numFmtId="0" fontId="10" fillId="34" borderId="0" xfId="0" applyFont="1" applyFill="1" applyAlignment="1" applyProtection="1">
      <alignment wrapText="1"/>
      <protection/>
    </xf>
    <xf numFmtId="0" fontId="10" fillId="0" borderId="50" xfId="0" applyFont="1" applyBorder="1" applyAlignment="1" applyProtection="1">
      <alignment/>
      <protection/>
    </xf>
    <xf numFmtId="0" fontId="45" fillId="34" borderId="0" xfId="0" applyFont="1" applyFill="1" applyAlignment="1" applyProtection="1">
      <alignment/>
      <protection/>
    </xf>
    <xf numFmtId="0" fontId="3" fillId="34" borderId="0" xfId="0" applyFont="1" applyFill="1" applyAlignment="1" applyProtection="1">
      <alignment horizontal="center"/>
      <protection/>
    </xf>
    <xf numFmtId="0" fontId="20" fillId="34" borderId="0" xfId="0" applyFont="1" applyFill="1" applyAlignment="1" applyProtection="1">
      <alignment horizontal="left"/>
      <protection/>
    </xf>
    <xf numFmtId="0" fontId="10" fillId="0" borderId="110" xfId="0" applyFont="1" applyFill="1" applyBorder="1" applyAlignment="1" applyProtection="1">
      <alignment/>
      <protection/>
    </xf>
    <xf numFmtId="0" fontId="10" fillId="0" borderId="63" xfId="0" applyFont="1" applyFill="1" applyBorder="1" applyAlignment="1" applyProtection="1">
      <alignment/>
      <protection/>
    </xf>
    <xf numFmtId="0" fontId="10" fillId="0" borderId="64" xfId="0" applyFont="1" applyFill="1" applyBorder="1" applyAlignment="1" applyProtection="1">
      <alignment/>
      <protection/>
    </xf>
    <xf numFmtId="0" fontId="10" fillId="0" borderId="111" xfId="0" applyFont="1" applyFill="1" applyBorder="1" applyAlignment="1" applyProtection="1">
      <alignment horizontal="center"/>
      <protection/>
    </xf>
    <xf numFmtId="0" fontId="10" fillId="0" borderId="64" xfId="0" applyFont="1" applyFill="1" applyBorder="1" applyAlignment="1" applyProtection="1">
      <alignment horizontal="center"/>
      <protection/>
    </xf>
    <xf numFmtId="0" fontId="10" fillId="0" borderId="111" xfId="0" applyFont="1" applyFill="1" applyBorder="1" applyAlignment="1" applyProtection="1">
      <alignment/>
      <protection/>
    </xf>
    <xf numFmtId="0" fontId="10" fillId="0" borderId="63" xfId="0" applyFont="1" applyBorder="1" applyAlignment="1" applyProtection="1">
      <alignment/>
      <protection/>
    </xf>
    <xf numFmtId="0" fontId="10" fillId="0" borderId="111" xfId="0" applyFont="1" applyBorder="1" applyAlignment="1" applyProtection="1">
      <alignment/>
      <protection/>
    </xf>
    <xf numFmtId="0" fontId="10" fillId="0" borderId="88" xfId="0" applyFont="1" applyFill="1" applyBorder="1" applyAlignment="1" applyProtection="1">
      <alignment/>
      <protection/>
    </xf>
    <xf numFmtId="0" fontId="10" fillId="0" borderId="89" xfId="0" applyFont="1" applyFill="1" applyBorder="1" applyAlignment="1" applyProtection="1">
      <alignment/>
      <protection/>
    </xf>
    <xf numFmtId="49" fontId="7" fillId="34" borderId="10" xfId="64" applyNumberFormat="1" applyFont="1" applyFill="1" applyBorder="1" applyAlignment="1" applyProtection="1">
      <alignment vertical="center"/>
      <protection locked="0"/>
    </xf>
    <xf numFmtId="43" fontId="11" fillId="36" borderId="94" xfId="64" applyNumberFormat="1" applyFont="1" applyFill="1" applyBorder="1" applyAlignment="1" applyProtection="1">
      <alignment vertical="center" wrapText="1"/>
      <protection/>
    </xf>
    <xf numFmtId="0" fontId="10" fillId="34" borderId="77" xfId="0" applyFont="1" applyFill="1" applyBorder="1" applyAlignment="1" applyProtection="1">
      <alignment horizontal="left" vertical="center" wrapText="1"/>
      <protection locked="0"/>
    </xf>
    <xf numFmtId="0" fontId="10" fillId="34" borderId="55" xfId="0" applyFont="1" applyFill="1" applyBorder="1" applyAlignment="1" applyProtection="1">
      <alignment horizontal="left" vertical="center" wrapText="1"/>
      <protection locked="0"/>
    </xf>
    <xf numFmtId="0" fontId="10" fillId="34" borderId="0" xfId="0" applyFont="1" applyFill="1" applyBorder="1" applyAlignment="1" applyProtection="1">
      <alignment horizontal="left" vertical="center" wrapText="1"/>
      <protection locked="0"/>
    </xf>
    <xf numFmtId="0" fontId="10" fillId="34" borderId="108" xfId="0" applyFont="1" applyFill="1" applyBorder="1" applyAlignment="1" applyProtection="1">
      <alignment horizontal="left" vertical="center" wrapText="1"/>
      <protection locked="0"/>
    </xf>
    <xf numFmtId="0" fontId="10" fillId="0" borderId="0" xfId="0" applyFont="1" applyFill="1" applyBorder="1" applyAlignment="1" applyProtection="1">
      <alignment horizontal="left" vertical="center" wrapText="1" indent="1"/>
      <protection locked="0"/>
    </xf>
    <xf numFmtId="0" fontId="10" fillId="0" borderId="108" xfId="0" applyFont="1" applyFill="1" applyBorder="1" applyAlignment="1" applyProtection="1">
      <alignment horizontal="left" vertical="center" wrapText="1" indent="1"/>
      <protection locked="0"/>
    </xf>
    <xf numFmtId="0" fontId="10" fillId="0" borderId="55" xfId="0" applyFont="1" applyFill="1" applyBorder="1" applyAlignment="1" applyProtection="1">
      <alignment horizontal="left" vertical="center" wrapText="1" indent="1"/>
      <protection locked="0"/>
    </xf>
    <xf numFmtId="0" fontId="0" fillId="0" borderId="0" xfId="0" applyFill="1" applyBorder="1" applyAlignment="1" applyProtection="1">
      <alignment horizontal="left" vertical="center" wrapText="1" indent="1"/>
      <protection locked="0"/>
    </xf>
    <xf numFmtId="0" fontId="0" fillId="0" borderId="55" xfId="0" applyFill="1" applyBorder="1" applyAlignment="1" applyProtection="1">
      <alignment horizontal="left" vertical="center" wrapText="1" indent="1"/>
      <protection locked="0"/>
    </xf>
    <xf numFmtId="0" fontId="0" fillId="0" borderId="0" xfId="0" applyAlignment="1" applyProtection="1">
      <alignment/>
      <protection locked="0"/>
    </xf>
    <xf numFmtId="0" fontId="15" fillId="0" borderId="71" xfId="0" applyFont="1" applyFill="1" applyBorder="1" applyAlignment="1" applyProtection="1">
      <alignment/>
      <protection/>
    </xf>
    <xf numFmtId="0" fontId="11" fillId="0" borderId="63" xfId="0" applyFont="1" applyFill="1" applyBorder="1" applyAlignment="1" applyProtection="1">
      <alignment vertical="center"/>
      <protection/>
    </xf>
    <xf numFmtId="0" fontId="11" fillId="0" borderId="71" xfId="0" applyFont="1" applyFill="1" applyBorder="1" applyAlignment="1" applyProtection="1">
      <alignment vertical="center"/>
      <protection/>
    </xf>
    <xf numFmtId="0" fontId="11" fillId="0" borderId="71" xfId="0" applyFont="1" applyFill="1" applyBorder="1" applyAlignment="1" applyProtection="1">
      <alignment horizontal="center" vertical="top"/>
      <protection/>
    </xf>
    <xf numFmtId="0" fontId="11" fillId="0" borderId="89" xfId="0" applyFont="1" applyFill="1" applyBorder="1" applyAlignment="1" applyProtection="1">
      <alignment horizontal="center" vertical="top"/>
      <protection/>
    </xf>
    <xf numFmtId="0" fontId="11" fillId="0" borderId="71" xfId="0" applyFont="1" applyFill="1" applyBorder="1" applyAlignment="1" applyProtection="1">
      <alignment vertical="top"/>
      <protection/>
    </xf>
    <xf numFmtId="0" fontId="11" fillId="0" borderId="63" xfId="0" applyFont="1" applyFill="1" applyBorder="1" applyAlignment="1" applyProtection="1">
      <alignment vertical="top"/>
      <protection/>
    </xf>
    <xf numFmtId="0" fontId="10" fillId="0" borderId="88" xfId="0" applyFont="1" applyFill="1" applyBorder="1" applyAlignment="1" applyProtection="1">
      <alignment/>
      <protection/>
    </xf>
    <xf numFmtId="0" fontId="10" fillId="0" borderId="111" xfId="0" applyFont="1" applyFill="1" applyBorder="1" applyAlignment="1" applyProtection="1">
      <alignment/>
      <protection/>
    </xf>
    <xf numFmtId="0" fontId="10" fillId="0" borderId="110" xfId="0" applyFont="1" applyFill="1" applyBorder="1" applyAlignment="1" applyProtection="1">
      <alignment/>
      <protection/>
    </xf>
    <xf numFmtId="0" fontId="10" fillId="0" borderId="89" xfId="0" applyFont="1" applyFill="1" applyBorder="1" applyAlignment="1" applyProtection="1">
      <alignment/>
      <protection/>
    </xf>
    <xf numFmtId="0" fontId="10" fillId="0" borderId="71" xfId="0" applyFont="1" applyFill="1" applyBorder="1" applyAlignment="1" applyProtection="1">
      <alignment/>
      <protection/>
    </xf>
    <xf numFmtId="0" fontId="10" fillId="0" borderId="0" xfId="0" applyFont="1" applyBorder="1" applyAlignment="1" applyProtection="1">
      <alignment/>
      <protection/>
    </xf>
    <xf numFmtId="0" fontId="10" fillId="34" borderId="54" xfId="0" applyFont="1" applyFill="1" applyBorder="1" applyAlignment="1" applyProtection="1">
      <alignment/>
      <protection/>
    </xf>
    <xf numFmtId="0" fontId="10" fillId="0" borderId="47" xfId="0" applyFont="1" applyBorder="1" applyAlignment="1" applyProtection="1">
      <alignment vertical="center"/>
      <protection/>
    </xf>
    <xf numFmtId="0" fontId="10" fillId="0" borderId="62" xfId="0" applyFont="1" applyBorder="1" applyAlignment="1" applyProtection="1">
      <alignment/>
      <protection/>
    </xf>
    <xf numFmtId="0" fontId="10" fillId="34" borderId="60" xfId="0" applyFont="1" applyFill="1" applyBorder="1" applyAlignment="1" applyProtection="1">
      <alignment/>
      <protection/>
    </xf>
    <xf numFmtId="0" fontId="10" fillId="0" borderId="55" xfId="0" applyFont="1" applyBorder="1" applyAlignment="1" applyProtection="1">
      <alignment/>
      <protection/>
    </xf>
    <xf numFmtId="2" fontId="10" fillId="34" borderId="0" xfId="0" applyNumberFormat="1" applyFont="1" applyFill="1" applyBorder="1" applyAlignment="1" applyProtection="1">
      <alignment/>
      <protection/>
    </xf>
    <xf numFmtId="0" fontId="10" fillId="0" borderId="44" xfId="0" applyFont="1" applyBorder="1" applyAlignment="1" applyProtection="1">
      <alignment/>
      <protection/>
    </xf>
    <xf numFmtId="0" fontId="10" fillId="34" borderId="99" xfId="0" applyFont="1" applyFill="1" applyBorder="1" applyAlignment="1" applyProtection="1">
      <alignment horizontal="left" vertical="center" indent="1"/>
      <protection locked="0"/>
    </xf>
    <xf numFmtId="0" fontId="10" fillId="0" borderId="10" xfId="0" applyFont="1" applyFill="1" applyBorder="1" applyAlignment="1" applyProtection="1">
      <alignment horizontal="center" vertical="center" wrapText="1"/>
      <protection locked="0"/>
    </xf>
    <xf numFmtId="0" fontId="10" fillId="0" borderId="94" xfId="0" applyFont="1" applyFill="1" applyBorder="1" applyAlignment="1" applyProtection="1">
      <alignment horizontal="center" vertical="center" wrapText="1"/>
      <protection locked="0"/>
    </xf>
    <xf numFmtId="3" fontId="10" fillId="35" borderId="10" xfId="0" applyNumberFormat="1" applyFont="1" applyFill="1" applyBorder="1" applyAlignment="1" applyProtection="1">
      <alignment horizontal="center"/>
      <protection/>
    </xf>
    <xf numFmtId="3" fontId="10" fillId="34" borderId="0" xfId="0" applyNumberFormat="1" applyFont="1" applyFill="1" applyBorder="1" applyAlignment="1" applyProtection="1">
      <alignment horizontal="center"/>
      <protection/>
    </xf>
    <xf numFmtId="0" fontId="0" fillId="35" borderId="112" xfId="0" applyFill="1" applyBorder="1" applyAlignment="1" applyProtection="1">
      <alignment horizontal="center"/>
      <protection/>
    </xf>
    <xf numFmtId="0" fontId="11" fillId="41" borderId="16" xfId="0" applyFont="1" applyFill="1" applyBorder="1" applyAlignment="1" applyProtection="1">
      <alignment horizontal="center"/>
      <protection/>
    </xf>
    <xf numFmtId="3" fontId="11" fillId="41" borderId="113" xfId="0" applyNumberFormat="1" applyFont="1" applyFill="1" applyBorder="1" applyAlignment="1" applyProtection="1">
      <alignment horizontal="center" wrapText="1"/>
      <protection/>
    </xf>
    <xf numFmtId="4" fontId="20" fillId="42" borderId="114" xfId="0" applyNumberFormat="1" applyFont="1" applyFill="1" applyBorder="1" applyAlignment="1" applyProtection="1">
      <alignment horizontal="center" vertical="center" wrapText="1"/>
      <protection/>
    </xf>
    <xf numFmtId="0" fontId="0" fillId="34" borderId="0" xfId="0" applyFill="1" applyAlignment="1" applyProtection="1">
      <alignment/>
      <protection locked="0"/>
    </xf>
    <xf numFmtId="0" fontId="0" fillId="0" borderId="115" xfId="0" applyBorder="1" applyAlignment="1" applyProtection="1">
      <alignment horizontal="center" wrapText="1"/>
      <protection locked="0"/>
    </xf>
    <xf numFmtId="0" fontId="0" fillId="0" borderId="116" xfId="0" applyBorder="1" applyAlignment="1" applyProtection="1" quotePrefix="1">
      <alignment horizontal="center"/>
      <protection locked="0"/>
    </xf>
    <xf numFmtId="0" fontId="11" fillId="41" borderId="117" xfId="0" applyFont="1" applyFill="1" applyBorder="1" applyAlignment="1" applyProtection="1">
      <alignment horizontal="center" wrapText="1"/>
      <protection/>
    </xf>
    <xf numFmtId="0" fontId="11" fillId="41" borderId="118" xfId="0" applyFont="1" applyFill="1" applyBorder="1" applyAlignment="1" applyProtection="1">
      <alignment horizontal="center" wrapText="1"/>
      <protection/>
    </xf>
    <xf numFmtId="0" fontId="0" fillId="0" borderId="119" xfId="0" applyBorder="1" applyAlignment="1" applyProtection="1">
      <alignment horizontal="center"/>
      <protection locked="0"/>
    </xf>
    <xf numFmtId="0" fontId="0" fillId="0" borderId="115" xfId="0" applyBorder="1" applyAlignment="1" applyProtection="1">
      <alignment horizontal="left" wrapText="1"/>
      <protection locked="0"/>
    </xf>
    <xf numFmtId="0" fontId="0" fillId="0" borderId="120" xfId="0" applyBorder="1" applyAlignment="1" applyProtection="1">
      <alignment horizontal="center" wrapText="1"/>
      <protection locked="0"/>
    </xf>
    <xf numFmtId="0" fontId="0" fillId="0" borderId="121" xfId="0" applyBorder="1" applyAlignment="1" applyProtection="1">
      <alignment horizontal="center" wrapText="1"/>
      <protection locked="0"/>
    </xf>
    <xf numFmtId="0" fontId="0" fillId="0" borderId="121" xfId="0" applyBorder="1" applyAlignment="1" applyProtection="1">
      <alignment horizontal="left" wrapText="1"/>
      <protection locked="0"/>
    </xf>
    <xf numFmtId="0" fontId="0" fillId="42" borderId="107" xfId="0" applyFill="1" applyBorder="1" applyAlignment="1" applyProtection="1">
      <alignment horizontal="center" vertical="center"/>
      <protection/>
    </xf>
    <xf numFmtId="0" fontId="0" fillId="42" borderId="112" xfId="0" applyFill="1" applyBorder="1" applyAlignment="1" applyProtection="1">
      <alignment horizontal="center"/>
      <protection/>
    </xf>
    <xf numFmtId="0" fontId="5" fillId="0" borderId="19" xfId="0" applyFont="1" applyFill="1" applyBorder="1" applyAlignment="1" applyProtection="1">
      <alignment horizontal="left" vertical="center"/>
      <protection/>
    </xf>
    <xf numFmtId="0" fontId="62" fillId="0" borderId="19" xfId="0" applyFont="1" applyFill="1" applyBorder="1" applyAlignment="1" applyProtection="1">
      <alignment horizontal="left" vertical="center"/>
      <protection/>
    </xf>
    <xf numFmtId="0" fontId="10" fillId="34" borderId="60" xfId="0" applyFont="1" applyFill="1" applyBorder="1" applyAlignment="1" applyProtection="1">
      <alignment horizontal="center" vertical="center"/>
      <protection/>
    </xf>
    <xf numFmtId="3" fontId="11" fillId="34" borderId="56" xfId="0" applyNumberFormat="1" applyFont="1" applyFill="1" applyBorder="1" applyAlignment="1" applyProtection="1">
      <alignment vertical="top"/>
      <protection/>
    </xf>
    <xf numFmtId="3" fontId="11" fillId="34" borderId="63" xfId="0" applyNumberFormat="1" applyFont="1" applyFill="1" applyBorder="1" applyAlignment="1" applyProtection="1">
      <alignment horizontal="right"/>
      <protection/>
    </xf>
    <xf numFmtId="0" fontId="37" fillId="0" borderId="42" xfId="0" applyFont="1" applyBorder="1" applyAlignment="1" applyProtection="1">
      <alignment vertical="center"/>
      <protection/>
    </xf>
    <xf numFmtId="0" fontId="9" fillId="0" borderId="107" xfId="0" applyFont="1" applyFill="1" applyBorder="1" applyAlignment="1" applyProtection="1">
      <alignment vertical="center"/>
      <protection/>
    </xf>
    <xf numFmtId="0" fontId="0" fillId="0" borderId="122" xfId="0" applyFill="1" applyBorder="1" applyAlignment="1" applyProtection="1">
      <alignment/>
      <protection/>
    </xf>
    <xf numFmtId="0" fontId="10" fillId="35" borderId="123" xfId="0" applyNumberFormat="1" applyFont="1" applyFill="1" applyBorder="1" applyAlignment="1" applyProtection="1">
      <alignment horizontal="center" vertical="center" wrapText="1"/>
      <protection/>
    </xf>
    <xf numFmtId="0" fontId="10" fillId="34" borderId="95" xfId="0" applyFont="1" applyFill="1" applyBorder="1" applyAlignment="1" applyProtection="1">
      <alignment horizontal="center" vertical="center" wrapText="1"/>
      <protection locked="0"/>
    </xf>
    <xf numFmtId="3" fontId="10" fillId="34" borderId="37" xfId="0" applyNumberFormat="1" applyFont="1" applyFill="1" applyBorder="1" applyAlignment="1" applyProtection="1">
      <alignment horizontal="center" vertical="center"/>
      <protection locked="0"/>
    </xf>
    <xf numFmtId="3" fontId="10" fillId="35" borderId="37" xfId="0" applyNumberFormat="1" applyFont="1" applyFill="1" applyBorder="1" applyAlignment="1" applyProtection="1">
      <alignment horizontal="center" vertical="center"/>
      <protection/>
    </xf>
    <xf numFmtId="3" fontId="10" fillId="34" borderId="94" xfId="0" applyNumberFormat="1" applyFont="1" applyFill="1" applyBorder="1" applyAlignment="1" applyProtection="1">
      <alignment horizontal="center" vertical="center"/>
      <protection locked="0"/>
    </xf>
    <xf numFmtId="3" fontId="10" fillId="35" borderId="94" xfId="0" applyNumberFormat="1" applyFont="1" applyFill="1" applyBorder="1" applyAlignment="1" applyProtection="1">
      <alignment horizontal="center" vertical="center"/>
      <protection/>
    </xf>
    <xf numFmtId="0" fontId="18" fillId="34" borderId="0" xfId="0" applyFont="1" applyFill="1" applyBorder="1" applyAlignment="1" applyProtection="1">
      <alignment horizontal="left" vertical="center"/>
      <protection/>
    </xf>
    <xf numFmtId="0" fontId="0" fillId="34" borderId="0" xfId="0" applyFont="1" applyFill="1" applyAlignment="1" applyProtection="1">
      <alignment/>
      <protection/>
    </xf>
    <xf numFmtId="0" fontId="0" fillId="34" borderId="0" xfId="0" applyFont="1" applyFill="1" applyAlignment="1" applyProtection="1">
      <alignment vertical="center"/>
      <protection/>
    </xf>
    <xf numFmtId="0" fontId="0" fillId="34" borderId="0" xfId="0" applyFont="1" applyFill="1" applyBorder="1" applyAlignment="1" applyProtection="1">
      <alignment/>
      <protection/>
    </xf>
    <xf numFmtId="0" fontId="0" fillId="34" borderId="0" xfId="0" applyFont="1" applyFill="1" applyAlignment="1" applyProtection="1">
      <alignment/>
      <protection/>
    </xf>
    <xf numFmtId="0" fontId="0" fillId="34" borderId="41" xfId="0" applyFill="1" applyBorder="1" applyAlignment="1" applyProtection="1">
      <alignment/>
      <protection/>
    </xf>
    <xf numFmtId="0" fontId="0" fillId="34" borderId="41" xfId="0" applyFill="1" applyBorder="1" applyAlignment="1" applyProtection="1">
      <alignment vertical="center"/>
      <protection/>
    </xf>
    <xf numFmtId="0" fontId="10" fillId="34" borderId="41" xfId="0" applyFont="1" applyFill="1" applyBorder="1" applyAlignment="1" applyProtection="1">
      <alignment vertical="center"/>
      <protection/>
    </xf>
    <xf numFmtId="0" fontId="0" fillId="34" borderId="56" xfId="0" applyFill="1" applyBorder="1" applyAlignment="1" applyProtection="1">
      <alignment/>
      <protection/>
    </xf>
    <xf numFmtId="0" fontId="0" fillId="34" borderId="60" xfId="0" applyFill="1" applyBorder="1" applyAlignment="1" applyProtection="1">
      <alignment/>
      <protection/>
    </xf>
    <xf numFmtId="0" fontId="0" fillId="34" borderId="0" xfId="64" applyFill="1" applyProtection="1">
      <alignment/>
      <protection/>
    </xf>
    <xf numFmtId="0" fontId="10" fillId="34" borderId="0" xfId="64" applyFont="1" applyFill="1" applyProtection="1">
      <alignment/>
      <protection/>
    </xf>
    <xf numFmtId="0" fontId="10" fillId="34" borderId="0" xfId="64" applyFont="1" applyFill="1" applyBorder="1" applyAlignment="1" applyProtection="1">
      <alignment/>
      <protection/>
    </xf>
    <xf numFmtId="0" fontId="10" fillId="34" borderId="0" xfId="64" applyFont="1" applyFill="1" applyBorder="1" applyProtection="1">
      <alignment/>
      <protection/>
    </xf>
    <xf numFmtId="0" fontId="5" fillId="34" borderId="42" xfId="0" applyFont="1" applyFill="1" applyBorder="1" applyAlignment="1" applyProtection="1">
      <alignment horizontal="left"/>
      <protection/>
    </xf>
    <xf numFmtId="0" fontId="14" fillId="34" borderId="42" xfId="0" applyFont="1" applyFill="1" applyBorder="1" applyAlignment="1" applyProtection="1">
      <alignment horizontal="left"/>
      <protection/>
    </xf>
    <xf numFmtId="0" fontId="10" fillId="34" borderId="54" xfId="0" applyFont="1" applyFill="1" applyBorder="1" applyAlignment="1" applyProtection="1">
      <alignment horizontal="left" vertical="center" wrapText="1"/>
      <protection/>
    </xf>
    <xf numFmtId="0" fontId="10" fillId="34" borderId="54" xfId="0" applyFont="1" applyFill="1" applyBorder="1" applyAlignment="1" applyProtection="1">
      <alignment horizontal="left" vertical="center" wrapText="1"/>
      <protection/>
    </xf>
    <xf numFmtId="3" fontId="10" fillId="35" borderId="37" xfId="0" applyNumberFormat="1" applyFont="1" applyFill="1" applyBorder="1" applyAlignment="1" applyProtection="1">
      <alignment horizontal="center" vertical="center"/>
      <protection/>
    </xf>
    <xf numFmtId="3" fontId="10" fillId="34" borderId="37" xfId="0" applyNumberFormat="1" applyFont="1" applyFill="1" applyBorder="1" applyAlignment="1" applyProtection="1">
      <alignment horizontal="center" vertical="center"/>
      <protection locked="0"/>
    </xf>
    <xf numFmtId="3" fontId="10" fillId="34" borderId="10" xfId="0" applyNumberFormat="1" applyFont="1" applyFill="1" applyBorder="1" applyAlignment="1" applyProtection="1">
      <alignment horizontal="center" vertical="center"/>
      <protection locked="0"/>
    </xf>
    <xf numFmtId="3" fontId="10" fillId="35" borderId="84" xfId="0" applyNumberFormat="1" applyFont="1" applyFill="1" applyBorder="1" applyAlignment="1" applyProtection="1">
      <alignment horizontal="center" vertical="center"/>
      <protection/>
    </xf>
    <xf numFmtId="3" fontId="10" fillId="34" borderId="84" xfId="0" applyNumberFormat="1" applyFont="1" applyFill="1" applyBorder="1" applyAlignment="1" applyProtection="1">
      <alignment horizontal="center" vertical="center"/>
      <protection locked="0"/>
    </xf>
    <xf numFmtId="3" fontId="10" fillId="35" borderId="124" xfId="0" applyNumberFormat="1" applyFont="1" applyFill="1" applyBorder="1" applyAlignment="1" applyProtection="1">
      <alignment horizontal="center" vertical="center"/>
      <protection/>
    </xf>
    <xf numFmtId="3" fontId="10" fillId="34" borderId="124" xfId="0" applyNumberFormat="1" applyFont="1" applyFill="1" applyBorder="1" applyAlignment="1" applyProtection="1">
      <alignment horizontal="center" vertical="center"/>
      <protection locked="0"/>
    </xf>
    <xf numFmtId="3" fontId="10" fillId="35" borderId="35" xfId="0" applyNumberFormat="1" applyFont="1" applyFill="1" applyBorder="1" applyAlignment="1" applyProtection="1">
      <alignment horizontal="center" vertical="center"/>
      <protection/>
    </xf>
    <xf numFmtId="3" fontId="10" fillId="34" borderId="35" xfId="0" applyNumberFormat="1" applyFont="1" applyFill="1" applyBorder="1" applyAlignment="1" applyProtection="1">
      <alignment horizontal="center" vertical="center"/>
      <protection locked="0"/>
    </xf>
    <xf numFmtId="3" fontId="10" fillId="34" borderId="125" xfId="0" applyNumberFormat="1" applyFont="1" applyFill="1" applyBorder="1" applyAlignment="1" applyProtection="1">
      <alignment horizontal="center" vertical="center"/>
      <protection locked="0"/>
    </xf>
    <xf numFmtId="176" fontId="0" fillId="35" borderId="78" xfId="0" applyNumberFormat="1" applyFont="1" applyFill="1" applyBorder="1" applyAlignment="1" applyProtection="1">
      <alignment horizontal="center" vertical="center"/>
      <protection/>
    </xf>
    <xf numFmtId="0" fontId="0" fillId="34" borderId="126" xfId="0" applyFont="1" applyFill="1" applyBorder="1" applyAlignment="1" applyProtection="1">
      <alignment horizontal="center" vertical="center"/>
      <protection/>
    </xf>
    <xf numFmtId="0" fontId="0" fillId="34" borderId="0" xfId="0" applyFont="1" applyFill="1" applyBorder="1" applyAlignment="1" applyProtection="1">
      <alignment horizontal="center" vertical="center"/>
      <protection/>
    </xf>
    <xf numFmtId="40" fontId="0" fillId="34" borderId="0" xfId="0" applyNumberFormat="1" applyFont="1" applyFill="1" applyBorder="1" applyAlignment="1" applyProtection="1">
      <alignment horizontal="center" vertical="center"/>
      <protection/>
    </xf>
    <xf numFmtId="176" fontId="0" fillId="35" borderId="78" xfId="0" applyNumberFormat="1" applyFont="1" applyFill="1" applyBorder="1" applyAlignment="1" applyProtection="1">
      <alignment horizontal="center" vertical="center"/>
      <protection/>
    </xf>
    <xf numFmtId="0" fontId="0" fillId="0" borderId="49" xfId="0" applyFont="1" applyFill="1" applyBorder="1" applyAlignment="1" applyProtection="1">
      <alignment horizontal="center" vertical="center"/>
      <protection/>
    </xf>
    <xf numFmtId="0" fontId="0" fillId="34" borderId="54" xfId="0" applyFont="1" applyFill="1" applyBorder="1" applyAlignment="1" applyProtection="1">
      <alignment horizontal="center" vertical="center"/>
      <protection/>
    </xf>
    <xf numFmtId="0" fontId="0" fillId="34" borderId="126" xfId="0" applyFont="1" applyFill="1" applyBorder="1" applyAlignment="1" applyProtection="1">
      <alignment horizontal="center" vertical="center"/>
      <protection/>
    </xf>
    <xf numFmtId="3" fontId="10" fillId="35" borderId="28" xfId="0" applyNumberFormat="1" applyFont="1" applyFill="1" applyBorder="1" applyAlignment="1" applyProtection="1">
      <alignment horizontal="center" vertical="center"/>
      <protection/>
    </xf>
    <xf numFmtId="3" fontId="10" fillId="35" borderId="30" xfId="0" applyNumberFormat="1" applyFont="1" applyFill="1" applyBorder="1" applyAlignment="1" applyProtection="1">
      <alignment horizontal="center" vertical="center"/>
      <protection/>
    </xf>
    <xf numFmtId="3" fontId="10" fillId="0" borderId="30" xfId="0" applyNumberFormat="1" applyFont="1" applyFill="1" applyBorder="1" applyAlignment="1" applyProtection="1">
      <alignment horizontal="center" vertical="center"/>
      <protection locked="0"/>
    </xf>
    <xf numFmtId="3" fontId="10" fillId="35" borderId="33" xfId="0" applyNumberFormat="1" applyFont="1" applyFill="1" applyBorder="1" applyAlignment="1" applyProtection="1">
      <alignment horizontal="center" vertical="center"/>
      <protection/>
    </xf>
    <xf numFmtId="3" fontId="10" fillId="0" borderId="33" xfId="0" applyNumberFormat="1" applyFont="1" applyFill="1" applyBorder="1" applyAlignment="1" applyProtection="1">
      <alignment horizontal="center" vertical="center"/>
      <protection locked="0"/>
    </xf>
    <xf numFmtId="0" fontId="11" fillId="34" borderId="59" xfId="0" applyFont="1" applyFill="1" applyBorder="1" applyAlignment="1" applyProtection="1">
      <alignment vertical="center"/>
      <protection/>
    </xf>
    <xf numFmtId="0" fontId="0" fillId="34" borderId="48" xfId="0" applyFont="1" applyFill="1" applyBorder="1" applyAlignment="1" applyProtection="1">
      <alignment/>
      <protection/>
    </xf>
    <xf numFmtId="0" fontId="10" fillId="34" borderId="49" xfId="0" applyFont="1" applyFill="1" applyBorder="1" applyAlignment="1" applyProtection="1">
      <alignment horizontal="left" indent="1"/>
      <protection/>
    </xf>
    <xf numFmtId="0" fontId="10" fillId="34" borderId="58" xfId="0" applyFont="1" applyFill="1" applyBorder="1" applyAlignment="1" applyProtection="1">
      <alignment horizontal="left" indent="1"/>
      <protection/>
    </xf>
    <xf numFmtId="0" fontId="10" fillId="34" borderId="48" xfId="0" applyFont="1" applyFill="1" applyBorder="1" applyAlignment="1" applyProtection="1">
      <alignment horizontal="left" indent="1"/>
      <protection/>
    </xf>
    <xf numFmtId="0" fontId="10" fillId="34" borderId="54" xfId="0" applyFont="1" applyFill="1" applyBorder="1" applyAlignment="1" applyProtection="1">
      <alignment/>
      <protection/>
    </xf>
    <xf numFmtId="0" fontId="10" fillId="34" borderId="50" xfId="0" applyFont="1" applyFill="1" applyBorder="1" applyAlignment="1" applyProtection="1">
      <alignment/>
      <protection/>
    </xf>
    <xf numFmtId="0" fontId="0" fillId="34" borderId="47" xfId="0" applyFont="1" applyFill="1" applyBorder="1" applyAlignment="1" applyProtection="1">
      <alignment/>
      <protection/>
    </xf>
    <xf numFmtId="0" fontId="0" fillId="34" borderId="0" xfId="0" applyFont="1" applyFill="1" applyBorder="1" applyAlignment="1" applyProtection="1">
      <alignment/>
      <protection/>
    </xf>
    <xf numFmtId="0" fontId="10" fillId="34" borderId="47" xfId="0" applyFont="1" applyFill="1" applyBorder="1" applyAlignment="1" applyProtection="1">
      <alignment horizontal="left" indent="1"/>
      <protection/>
    </xf>
    <xf numFmtId="0" fontId="10" fillId="34" borderId="50" xfId="0" applyFont="1" applyFill="1" applyBorder="1" applyAlignment="1" applyProtection="1">
      <alignment horizontal="left" indent="1"/>
      <protection/>
    </xf>
    <xf numFmtId="0" fontId="10" fillId="34" borderId="41" xfId="0" applyFont="1" applyFill="1" applyBorder="1" applyAlignment="1" applyProtection="1">
      <alignment horizontal="left" indent="1"/>
      <protection/>
    </xf>
    <xf numFmtId="0" fontId="10" fillId="34" borderId="56" xfId="0" applyFont="1" applyFill="1" applyBorder="1" applyAlignment="1" applyProtection="1">
      <alignment/>
      <protection/>
    </xf>
    <xf numFmtId="0" fontId="0" fillId="34" borderId="108" xfId="0" applyFill="1" applyBorder="1" applyAlignment="1" applyProtection="1">
      <alignment/>
      <protection/>
    </xf>
    <xf numFmtId="0" fontId="11" fillId="34" borderId="0" xfId="0" applyFont="1" applyFill="1" applyBorder="1" applyAlignment="1" applyProtection="1">
      <alignment horizontal="center"/>
      <protection locked="0"/>
    </xf>
    <xf numFmtId="3" fontId="10" fillId="34" borderId="0" xfId="0" applyNumberFormat="1" applyFont="1" applyFill="1" applyAlignment="1" applyProtection="1">
      <alignment/>
      <protection/>
    </xf>
    <xf numFmtId="3" fontId="10" fillId="0" borderId="0" xfId="0" applyNumberFormat="1" applyFont="1" applyAlignment="1" applyProtection="1">
      <alignment/>
      <protection/>
    </xf>
    <xf numFmtId="0" fontId="10" fillId="0" borderId="42" xfId="0" applyFont="1" applyBorder="1" applyAlignment="1" applyProtection="1">
      <alignment/>
      <protection/>
    </xf>
    <xf numFmtId="3" fontId="11" fillId="0" borderId="63" xfId="0" applyNumberFormat="1" applyFont="1" applyBorder="1" applyAlignment="1" applyProtection="1">
      <alignment horizontal="center"/>
      <protection/>
    </xf>
    <xf numFmtId="3" fontId="10" fillId="34" borderId="36" xfId="0" applyNumberFormat="1" applyFont="1" applyFill="1" applyBorder="1" applyAlignment="1" applyProtection="1">
      <alignment/>
      <protection/>
    </xf>
    <xf numFmtId="0" fontId="10" fillId="0" borderId="127" xfId="0" applyFont="1" applyFill="1" applyBorder="1" applyAlignment="1" applyProtection="1">
      <alignment/>
      <protection/>
    </xf>
    <xf numFmtId="176" fontId="10" fillId="0" borderId="78" xfId="0" applyNumberFormat="1" applyFont="1" applyFill="1" applyBorder="1" applyAlignment="1" applyProtection="1">
      <alignment/>
      <protection locked="0"/>
    </xf>
    <xf numFmtId="0" fontId="10" fillId="0" borderId="75" xfId="0" applyFont="1" applyBorder="1" applyAlignment="1" applyProtection="1">
      <alignment/>
      <protection/>
    </xf>
    <xf numFmtId="0" fontId="10" fillId="0" borderId="128" xfId="0" applyFont="1" applyFill="1" applyBorder="1" applyAlignment="1" applyProtection="1">
      <alignment/>
      <protection/>
    </xf>
    <xf numFmtId="0" fontId="10" fillId="0" borderId="43" xfId="0" applyFont="1" applyFill="1" applyBorder="1" applyAlignment="1" applyProtection="1" quotePrefix="1">
      <alignment/>
      <protection/>
    </xf>
    <xf numFmtId="0" fontId="10" fillId="0" borderId="0" xfId="0" applyFont="1" applyAlignment="1" applyProtection="1">
      <alignment horizontal="left" indent="1"/>
      <protection/>
    </xf>
    <xf numFmtId="3" fontId="11" fillId="35" borderId="63" xfId="0" applyNumberFormat="1" applyFont="1" applyFill="1" applyBorder="1" applyAlignment="1" applyProtection="1">
      <alignment/>
      <protection/>
    </xf>
    <xf numFmtId="0" fontId="10" fillId="34" borderId="84" xfId="0" applyFont="1" applyFill="1" applyBorder="1" applyAlignment="1" applyProtection="1">
      <alignment/>
      <protection/>
    </xf>
    <xf numFmtId="0" fontId="10" fillId="34" borderId="10" xfId="0" applyFont="1" applyFill="1" applyBorder="1" applyAlignment="1" applyProtection="1">
      <alignment/>
      <protection/>
    </xf>
    <xf numFmtId="0" fontId="10" fillId="34" borderId="37" xfId="0" applyFont="1" applyFill="1" applyBorder="1" applyAlignment="1" applyProtection="1">
      <alignment/>
      <protection/>
    </xf>
    <xf numFmtId="0" fontId="10" fillId="40" borderId="0" xfId="0" applyFont="1" applyFill="1" applyBorder="1" applyAlignment="1" applyProtection="1">
      <alignment/>
      <protection/>
    </xf>
    <xf numFmtId="0" fontId="10" fillId="40" borderId="0" xfId="0" applyFont="1" applyFill="1" applyBorder="1" applyAlignment="1" applyProtection="1">
      <alignment horizontal="center"/>
      <protection/>
    </xf>
    <xf numFmtId="3" fontId="10" fillId="34" borderId="0" xfId="0" applyNumberFormat="1" applyFont="1" applyFill="1" applyBorder="1" applyAlignment="1" applyProtection="1">
      <alignment/>
      <protection/>
    </xf>
    <xf numFmtId="0" fontId="10" fillId="35" borderId="102" xfId="0" applyFont="1" applyFill="1" applyBorder="1" applyAlignment="1" applyProtection="1">
      <alignment horizontal="center" vertical="center" wrapText="1"/>
      <protection/>
    </xf>
    <xf numFmtId="178" fontId="10" fillId="35" borderId="10" xfId="0" applyNumberFormat="1" applyFont="1" applyFill="1" applyBorder="1" applyAlignment="1" applyProtection="1">
      <alignment horizontal="center" vertical="center" wrapText="1"/>
      <protection/>
    </xf>
    <xf numFmtId="0" fontId="10" fillId="35" borderId="10" xfId="0" applyFont="1" applyFill="1" applyBorder="1" applyAlignment="1" applyProtection="1">
      <alignment horizontal="center" vertical="center" wrapText="1"/>
      <protection/>
    </xf>
    <xf numFmtId="2" fontId="10" fillId="34" borderId="10" xfId="0" applyNumberFormat="1" applyFont="1" applyFill="1" applyBorder="1" applyAlignment="1" applyProtection="1">
      <alignment wrapText="1"/>
      <protection locked="0"/>
    </xf>
    <xf numFmtId="2" fontId="10" fillId="0" borderId="10" xfId="0" applyNumberFormat="1" applyFont="1" applyBorder="1" applyAlignment="1" applyProtection="1">
      <alignment wrapText="1"/>
      <protection locked="0"/>
    </xf>
    <xf numFmtId="0" fontId="9" fillId="0" borderId="62" xfId="0" applyFont="1" applyFill="1" applyBorder="1" applyAlignment="1" applyProtection="1">
      <alignment horizontal="center"/>
      <protection/>
    </xf>
    <xf numFmtId="0" fontId="0" fillId="34" borderId="44" xfId="0" applyFont="1" applyFill="1" applyBorder="1" applyAlignment="1" applyProtection="1">
      <alignment/>
      <protection/>
    </xf>
    <xf numFmtId="0" fontId="10" fillId="34" borderId="0" xfId="0" applyFont="1" applyFill="1" applyBorder="1" applyAlignment="1" applyProtection="1">
      <alignment horizontal="left" indent="1"/>
      <protection/>
    </xf>
    <xf numFmtId="0" fontId="10" fillId="34" borderId="44" xfId="0" applyFont="1" applyFill="1" applyBorder="1" applyAlignment="1" applyProtection="1">
      <alignment horizontal="left" indent="1"/>
      <protection/>
    </xf>
    <xf numFmtId="0" fontId="10" fillId="34" borderId="44" xfId="0" applyFont="1" applyFill="1" applyBorder="1" applyAlignment="1" applyProtection="1">
      <alignment/>
      <protection/>
    </xf>
    <xf numFmtId="0" fontId="0" fillId="34" borderId="55" xfId="0" applyFill="1" applyBorder="1" applyAlignment="1" applyProtection="1">
      <alignment/>
      <protection/>
    </xf>
    <xf numFmtId="0" fontId="56" fillId="0" borderId="0" xfId="0" applyFont="1" applyAlignment="1">
      <alignment/>
    </xf>
    <xf numFmtId="174" fontId="10" fillId="34" borderId="25" xfId="0" applyNumberFormat="1" applyFont="1" applyFill="1" applyBorder="1" applyAlignment="1" applyProtection="1">
      <alignment horizontal="left" vertical="center" indent="1"/>
      <protection locked="0"/>
    </xf>
    <xf numFmtId="0" fontId="0" fillId="0" borderId="42" xfId="0" applyFont="1" applyBorder="1" applyAlignment="1" applyProtection="1">
      <alignment/>
      <protection/>
    </xf>
    <xf numFmtId="0" fontId="0" fillId="0" borderId="0" xfId="0" applyFill="1" applyAlignment="1" applyProtection="1">
      <alignment/>
      <protection locked="0"/>
    </xf>
    <xf numFmtId="0" fontId="10" fillId="34" borderId="0" xfId="0" applyFont="1" applyFill="1" applyAlignment="1" applyProtection="1">
      <alignment/>
      <protection locked="0"/>
    </xf>
    <xf numFmtId="0" fontId="10" fillId="34" borderId="0" xfId="0" applyFont="1" applyFill="1" applyAlignment="1" applyProtection="1">
      <alignment/>
      <protection/>
    </xf>
    <xf numFmtId="0" fontId="10" fillId="34" borderId="0" xfId="0" applyFont="1" applyFill="1" applyBorder="1" applyAlignment="1" applyProtection="1">
      <alignment/>
      <protection/>
    </xf>
    <xf numFmtId="0" fontId="10" fillId="34" borderId="0" xfId="0" applyFont="1" applyFill="1" applyBorder="1" applyAlignment="1" applyProtection="1">
      <alignment/>
      <protection/>
    </xf>
    <xf numFmtId="0" fontId="0" fillId="0" borderId="0" xfId="0" applyFont="1" applyFill="1" applyAlignment="1" applyProtection="1">
      <alignment/>
      <protection locked="0"/>
    </xf>
    <xf numFmtId="0" fontId="0" fillId="34" borderId="0" xfId="0" applyFont="1" applyFill="1" applyAlignment="1" applyProtection="1">
      <alignment/>
      <protection locked="0"/>
    </xf>
    <xf numFmtId="0" fontId="10" fillId="34" borderId="0" xfId="0" applyFont="1" applyFill="1" applyAlignment="1" applyProtection="1">
      <alignment horizontal="left" indent="1"/>
      <protection/>
    </xf>
    <xf numFmtId="0" fontId="10" fillId="34" borderId="0" xfId="0" applyFont="1" applyFill="1" applyBorder="1" applyAlignment="1" applyProtection="1">
      <alignment horizontal="left" wrapText="1" indent="1"/>
      <protection locked="0"/>
    </xf>
    <xf numFmtId="173" fontId="10" fillId="34" borderId="0" xfId="45" applyNumberFormat="1" applyFont="1" applyFill="1" applyAlignment="1" applyProtection="1">
      <alignment/>
      <protection/>
    </xf>
    <xf numFmtId="0" fontId="10" fillId="34" borderId="0" xfId="0" applyFont="1" applyFill="1" applyAlignment="1" applyProtection="1">
      <alignment horizontal="left"/>
      <protection/>
    </xf>
    <xf numFmtId="173" fontId="10" fillId="34" borderId="0" xfId="45" applyNumberFormat="1" applyFont="1" applyFill="1" applyAlignment="1" applyProtection="1">
      <alignment vertical="center"/>
      <protection/>
    </xf>
    <xf numFmtId="0" fontId="10" fillId="34" borderId="0" xfId="0" applyFont="1" applyFill="1" applyAlignment="1" applyProtection="1">
      <alignment vertical="center"/>
      <protection/>
    </xf>
    <xf numFmtId="173" fontId="10" fillId="34" borderId="0" xfId="45" applyNumberFormat="1" applyFont="1" applyFill="1" applyAlignment="1" applyProtection="1">
      <alignment horizontal="left"/>
      <protection/>
    </xf>
    <xf numFmtId="0" fontId="0" fillId="0" borderId="0" xfId="0" applyAlignment="1" applyProtection="1">
      <alignment vertical="center"/>
      <protection locked="0"/>
    </xf>
    <xf numFmtId="0" fontId="0" fillId="34" borderId="0" xfId="0" applyFill="1" applyAlignment="1" applyProtection="1">
      <alignment vertical="center"/>
      <protection locked="0"/>
    </xf>
    <xf numFmtId="0" fontId="10" fillId="34" borderId="0" xfId="0" applyFont="1" applyFill="1" applyBorder="1" applyAlignment="1" applyProtection="1">
      <alignment horizontal="left" vertical="center" indent="1"/>
      <protection/>
    </xf>
    <xf numFmtId="174" fontId="10" fillId="34" borderId="0" xfId="0" applyNumberFormat="1" applyFont="1" applyFill="1" applyBorder="1" applyAlignment="1" applyProtection="1">
      <alignment horizontal="left" vertical="center" indent="1"/>
      <protection/>
    </xf>
    <xf numFmtId="0" fontId="0" fillId="34" borderId="0" xfId="0" applyFill="1" applyAlignment="1">
      <alignment/>
    </xf>
    <xf numFmtId="0" fontId="10" fillId="0" borderId="0" xfId="0" applyFont="1" applyFill="1" applyBorder="1" applyAlignment="1" applyProtection="1">
      <alignment horizontal="left" vertical="center" indent="1"/>
      <protection/>
    </xf>
    <xf numFmtId="0" fontId="9" fillId="0" borderId="0" xfId="0" applyFont="1" applyFill="1" applyBorder="1" applyAlignment="1" applyProtection="1">
      <alignment horizontal="left" vertical="center"/>
      <protection/>
    </xf>
    <xf numFmtId="0" fontId="0" fillId="34" borderId="0" xfId="0" applyFill="1" applyAlignment="1" applyProtection="1">
      <alignment horizontal="left" vertical="center"/>
      <protection locked="0"/>
    </xf>
    <xf numFmtId="0" fontId="0" fillId="34" borderId="0" xfId="0" applyFill="1" applyBorder="1" applyAlignment="1" applyProtection="1">
      <alignment/>
      <protection locked="0"/>
    </xf>
    <xf numFmtId="173" fontId="0" fillId="34" borderId="0" xfId="45" applyNumberFormat="1" applyFill="1" applyBorder="1" applyAlignment="1" applyProtection="1">
      <alignment/>
      <protection/>
    </xf>
    <xf numFmtId="0" fontId="11" fillId="36" borderId="129" xfId="0" applyFont="1" applyFill="1" applyBorder="1" applyAlignment="1" applyProtection="1">
      <alignment horizontal="center" vertical="center" wrapText="1"/>
      <protection/>
    </xf>
    <xf numFmtId="3" fontId="10" fillId="35" borderId="12" xfId="0" applyNumberFormat="1" applyFont="1" applyFill="1" applyBorder="1" applyAlignment="1" applyProtection="1">
      <alignment horizontal="center" vertical="center"/>
      <protection/>
    </xf>
    <xf numFmtId="0" fontId="11" fillId="36" borderId="129" xfId="0" applyFont="1" applyFill="1" applyBorder="1" applyAlignment="1" applyProtection="1">
      <alignment horizontal="center" vertical="center"/>
      <protection/>
    </xf>
    <xf numFmtId="0" fontId="10" fillId="43" borderId="0" xfId="64" applyFont="1" applyFill="1" applyProtection="1">
      <alignment/>
      <protection/>
    </xf>
    <xf numFmtId="43" fontId="10" fillId="34" borderId="10" xfId="64" applyNumberFormat="1" applyFont="1" applyFill="1" applyBorder="1" applyAlignment="1" applyProtection="1">
      <alignment horizontal="left" vertical="center" wrapText="1"/>
      <protection locked="0"/>
    </xf>
    <xf numFmtId="43" fontId="11" fillId="36" borderId="22" xfId="64" applyNumberFormat="1" applyFont="1" applyFill="1" applyBorder="1" applyAlignment="1" applyProtection="1">
      <alignment vertical="center" wrapText="1"/>
      <protection/>
    </xf>
    <xf numFmtId="43" fontId="10" fillId="34" borderId="25" xfId="64" applyNumberFormat="1" applyFont="1" applyFill="1" applyBorder="1" applyAlignment="1" applyProtection="1">
      <alignment horizontal="left" vertical="center" wrapText="1"/>
      <protection locked="0"/>
    </xf>
    <xf numFmtId="43" fontId="11" fillId="36" borderId="13" xfId="64" applyNumberFormat="1" applyFont="1" applyFill="1" applyBorder="1" applyAlignment="1" applyProtection="1">
      <alignment vertical="center" wrapText="1"/>
      <protection/>
    </xf>
    <xf numFmtId="43" fontId="11" fillId="36" borderId="105" xfId="64" applyNumberFormat="1" applyFont="1" applyFill="1" applyBorder="1" applyAlignment="1" applyProtection="1">
      <alignment vertical="center" wrapText="1"/>
      <protection/>
    </xf>
    <xf numFmtId="43" fontId="11" fillId="36" borderId="78" xfId="64" applyNumberFormat="1" applyFont="1" applyFill="1" applyBorder="1" applyAlignment="1" applyProtection="1">
      <alignment vertical="center" wrapText="1"/>
      <protection/>
    </xf>
    <xf numFmtId="0" fontId="11" fillId="34" borderId="125" xfId="0" applyFont="1" applyFill="1" applyBorder="1" applyAlignment="1" applyProtection="1">
      <alignment horizontal="center" vertical="top"/>
      <protection/>
    </xf>
    <xf numFmtId="0" fontId="10" fillId="34" borderId="125" xfId="0" applyFont="1" applyFill="1" applyBorder="1" applyAlignment="1" applyProtection="1">
      <alignment/>
      <protection/>
    </xf>
    <xf numFmtId="43" fontId="10" fillId="34" borderId="84" xfId="0" applyNumberFormat="1" applyFont="1" applyFill="1" applyBorder="1" applyAlignment="1" applyProtection="1">
      <alignment horizontal="left" vertical="center"/>
      <protection locked="0"/>
    </xf>
    <xf numFmtId="43" fontId="10" fillId="44" borderId="10" xfId="0" applyNumberFormat="1" applyFont="1" applyFill="1" applyBorder="1" applyAlignment="1" applyProtection="1">
      <alignment horizontal="left" vertical="center"/>
      <protection locked="0"/>
    </xf>
    <xf numFmtId="177" fontId="10" fillId="34" borderId="84" xfId="0" applyNumberFormat="1" applyFont="1" applyFill="1" applyBorder="1" applyAlignment="1" applyProtection="1">
      <alignment horizontal="left" vertical="center"/>
      <protection locked="0"/>
    </xf>
    <xf numFmtId="43" fontId="10" fillId="40" borderId="84" xfId="0" applyNumberFormat="1" applyFont="1" applyFill="1" applyBorder="1" applyAlignment="1" applyProtection="1">
      <alignment/>
      <protection/>
    </xf>
    <xf numFmtId="43" fontId="10" fillId="40" borderId="10" xfId="0" applyNumberFormat="1" applyFont="1" applyFill="1" applyBorder="1" applyAlignment="1" applyProtection="1">
      <alignment/>
      <protection/>
    </xf>
    <xf numFmtId="43" fontId="10" fillId="45" borderId="84" xfId="0" applyNumberFormat="1" applyFont="1" applyFill="1" applyBorder="1" applyAlignment="1" applyProtection="1">
      <alignment horizontal="left" vertical="center"/>
      <protection locked="0"/>
    </xf>
    <xf numFmtId="177" fontId="10" fillId="44" borderId="10" xfId="0" applyNumberFormat="1" applyFont="1" applyFill="1" applyBorder="1" applyAlignment="1" applyProtection="1">
      <alignment horizontal="right" vertical="center"/>
      <protection locked="0"/>
    </xf>
    <xf numFmtId="3" fontId="10" fillId="0" borderId="111" xfId="0" applyNumberFormat="1" applyFont="1" applyFill="1" applyBorder="1" applyAlignment="1" applyProtection="1">
      <alignment horizontal="right"/>
      <protection locked="0"/>
    </xf>
    <xf numFmtId="15" fontId="10" fillId="34" borderId="10" xfId="0" applyNumberFormat="1" applyFont="1" applyFill="1" applyBorder="1" applyAlignment="1" applyProtection="1">
      <alignment horizontal="center" vertical="center"/>
      <protection locked="0"/>
    </xf>
    <xf numFmtId="3" fontId="10" fillId="43" borderId="37" xfId="0" applyNumberFormat="1" applyFont="1" applyFill="1" applyBorder="1" applyAlignment="1" applyProtection="1">
      <alignment horizontal="center" vertical="center"/>
      <protection locked="0"/>
    </xf>
    <xf numFmtId="0" fontId="12" fillId="35" borderId="130" xfId="0" applyFont="1" applyFill="1" applyBorder="1" applyAlignment="1" applyProtection="1">
      <alignment vertical="center"/>
      <protection/>
    </xf>
    <xf numFmtId="0" fontId="14" fillId="33" borderId="20" xfId="0" applyFont="1" applyFill="1" applyBorder="1" applyAlignment="1" applyProtection="1">
      <alignment horizontal="left" vertical="center"/>
      <protection/>
    </xf>
    <xf numFmtId="0" fontId="14" fillId="33" borderId="0" xfId="0" applyFont="1" applyFill="1" applyBorder="1" applyAlignment="1" applyProtection="1">
      <alignment horizontal="left" vertical="center"/>
      <protection/>
    </xf>
    <xf numFmtId="0" fontId="10" fillId="0" borderId="13" xfId="0" applyFont="1" applyFill="1" applyBorder="1" applyAlignment="1" applyProtection="1">
      <alignment horizontal="left" vertical="center" wrapText="1"/>
      <protection locked="0"/>
    </xf>
    <xf numFmtId="175" fontId="10" fillId="0" borderId="13" xfId="0" applyNumberFormat="1" applyFont="1" applyFill="1" applyBorder="1" applyAlignment="1" applyProtection="1">
      <alignment horizontal="left" vertical="center" wrapText="1"/>
      <protection locked="0"/>
    </xf>
    <xf numFmtId="175" fontId="10" fillId="0" borderId="105" xfId="0" applyNumberFormat="1" applyFont="1" applyFill="1" applyBorder="1" applyAlignment="1" applyProtection="1">
      <alignment horizontal="left" vertical="center" wrapText="1"/>
      <protection locked="0"/>
    </xf>
    <xf numFmtId="3" fontId="10" fillId="0" borderId="0" xfId="0" applyNumberFormat="1" applyFont="1" applyFill="1" applyBorder="1" applyAlignment="1" applyProtection="1">
      <alignment horizontal="right"/>
      <protection locked="0"/>
    </xf>
    <xf numFmtId="0" fontId="0" fillId="34" borderId="10" xfId="0" applyFill="1" applyBorder="1" applyAlignment="1" applyProtection="1">
      <alignment horizontal="center" vertical="center"/>
      <protection locked="0"/>
    </xf>
    <xf numFmtId="0" fontId="10" fillId="46" borderId="10" xfId="0" applyNumberFormat="1" applyFont="1" applyFill="1" applyBorder="1" applyAlignment="1" applyProtection="1">
      <alignment horizontal="center" vertical="center" wrapText="1"/>
      <protection/>
    </xf>
    <xf numFmtId="0" fontId="10" fillId="0" borderId="77" xfId="0" applyFont="1" applyFill="1" applyBorder="1" applyAlignment="1" applyProtection="1">
      <alignment horizontal="left" vertical="center" wrapText="1" indent="1"/>
      <protection locked="0"/>
    </xf>
    <xf numFmtId="175" fontId="10" fillId="35" borderId="131" xfId="0" applyNumberFormat="1" applyFont="1" applyFill="1" applyBorder="1" applyAlignment="1" applyProtection="1">
      <alignment horizontal="right" vertical="center"/>
      <protection/>
    </xf>
    <xf numFmtId="175" fontId="10" fillId="46" borderId="131" xfId="0" applyNumberFormat="1" applyFont="1" applyFill="1" applyBorder="1" applyAlignment="1" applyProtection="1">
      <alignment horizontal="right" vertical="center"/>
      <protection/>
    </xf>
    <xf numFmtId="0" fontId="11" fillId="35" borderId="21" xfId="64" applyFont="1" applyFill="1" applyBorder="1" applyAlignment="1" applyProtection="1">
      <alignment wrapText="1"/>
      <protection/>
    </xf>
    <xf numFmtId="0" fontId="7" fillId="34" borderId="0" xfId="64" applyFont="1" applyFill="1" applyProtection="1">
      <alignment/>
      <protection/>
    </xf>
    <xf numFmtId="0" fontId="10" fillId="0" borderId="0" xfId="64" applyFont="1" applyFill="1" applyProtection="1">
      <alignment/>
      <protection/>
    </xf>
    <xf numFmtId="0" fontId="11" fillId="35" borderId="10" xfId="64" applyFont="1" applyFill="1" applyBorder="1" applyAlignment="1" applyProtection="1">
      <alignment vertical="center" wrapText="1"/>
      <protection/>
    </xf>
    <xf numFmtId="0" fontId="10" fillId="34" borderId="0" xfId="64" applyFont="1" applyFill="1" applyAlignment="1" applyProtection="1">
      <alignment horizontal="left"/>
      <protection/>
    </xf>
    <xf numFmtId="0" fontId="0" fillId="34" borderId="0" xfId="64" applyFill="1" applyAlignment="1" applyProtection="1">
      <alignment horizontal="left"/>
      <protection/>
    </xf>
    <xf numFmtId="0" fontId="10" fillId="34" borderId="10" xfId="64" applyFont="1" applyFill="1" applyBorder="1" applyAlignment="1" applyProtection="1">
      <alignment horizontal="left" vertical="center"/>
      <protection/>
    </xf>
    <xf numFmtId="0" fontId="10" fillId="34" borderId="0" xfId="64" applyFont="1" applyFill="1" applyBorder="1" applyAlignment="1" applyProtection="1">
      <alignment horizontal="left"/>
      <protection/>
    </xf>
    <xf numFmtId="0" fontId="10" fillId="34" borderId="0" xfId="64" applyFont="1" applyFill="1" applyBorder="1" applyAlignment="1" applyProtection="1">
      <alignment vertical="center"/>
      <protection/>
    </xf>
    <xf numFmtId="43" fontId="10" fillId="34" borderId="0" xfId="64" applyNumberFormat="1" applyFont="1" applyFill="1" applyBorder="1" applyAlignment="1" applyProtection="1">
      <alignment horizontal="left" vertical="center" wrapText="1"/>
      <protection locked="0"/>
    </xf>
    <xf numFmtId="43" fontId="10" fillId="43" borderId="0" xfId="64" applyNumberFormat="1" applyFont="1" applyFill="1" applyBorder="1" applyAlignment="1" applyProtection="1">
      <alignment horizontal="left" vertical="center" wrapText="1"/>
      <protection locked="0"/>
    </xf>
    <xf numFmtId="0" fontId="10" fillId="43" borderId="0" xfId="64" applyFont="1" applyFill="1" applyBorder="1" applyAlignment="1" applyProtection="1">
      <alignment vertical="center"/>
      <protection/>
    </xf>
    <xf numFmtId="0" fontId="0" fillId="47" borderId="0" xfId="0" applyFont="1" applyFill="1" applyAlignment="1" applyProtection="1">
      <alignment/>
      <protection/>
    </xf>
    <xf numFmtId="0" fontId="52" fillId="43" borderId="13" xfId="0" applyFont="1" applyFill="1" applyBorder="1" applyAlignment="1" applyProtection="1">
      <alignment wrapText="1"/>
      <protection/>
    </xf>
    <xf numFmtId="0" fontId="56" fillId="35" borderId="107" xfId="0" applyFont="1" applyFill="1" applyBorder="1" applyAlignment="1" applyProtection="1">
      <alignment horizontal="left"/>
      <protection/>
    </xf>
    <xf numFmtId="0" fontId="20" fillId="42" borderId="132" xfId="0" applyFont="1" applyFill="1" applyBorder="1" applyAlignment="1" applyProtection="1">
      <alignment horizontal="right" vertical="center"/>
      <protection/>
    </xf>
    <xf numFmtId="3" fontId="11" fillId="41" borderId="107" xfId="0" applyNumberFormat="1" applyFont="1" applyFill="1" applyBorder="1" applyAlignment="1" applyProtection="1">
      <alignment horizontal="center" wrapText="1"/>
      <protection/>
    </xf>
    <xf numFmtId="0" fontId="0" fillId="0" borderId="0" xfId="0" applyAlignment="1" applyProtection="1">
      <alignment horizontal="center"/>
      <protection locked="0"/>
    </xf>
    <xf numFmtId="0" fontId="20" fillId="34" borderId="0" xfId="0" applyFont="1" applyFill="1" applyBorder="1" applyAlignment="1" applyProtection="1">
      <alignment/>
      <protection/>
    </xf>
    <xf numFmtId="3" fontId="20" fillId="34" borderId="0" xfId="0" applyNumberFormat="1" applyFont="1" applyFill="1" applyAlignment="1" applyProtection="1">
      <alignment wrapText="1"/>
      <protection/>
    </xf>
    <xf numFmtId="0" fontId="55" fillId="34" borderId="0" xfId="0" applyFont="1" applyFill="1" applyAlignment="1" applyProtection="1">
      <alignment horizontal="left"/>
      <protection/>
    </xf>
    <xf numFmtId="3" fontId="0" fillId="34" borderId="0" xfId="0" applyNumberFormat="1" applyFill="1" applyAlignment="1" applyProtection="1">
      <alignment horizontal="center"/>
      <protection/>
    </xf>
    <xf numFmtId="0" fontId="20" fillId="0" borderId="10" xfId="0" applyFont="1" applyFill="1" applyBorder="1" applyAlignment="1" applyProtection="1">
      <alignment horizontal="center"/>
      <protection/>
    </xf>
    <xf numFmtId="0" fontId="20" fillId="41" borderId="22" xfId="0" applyFont="1" applyFill="1" applyBorder="1" applyAlignment="1" applyProtection="1">
      <alignment/>
      <protection/>
    </xf>
    <xf numFmtId="174" fontId="20" fillId="0" borderId="10" xfId="0" applyNumberFormat="1" applyFont="1" applyFill="1" applyBorder="1" applyAlignment="1" applyProtection="1">
      <alignment horizontal="center"/>
      <protection locked="0"/>
    </xf>
    <xf numFmtId="3" fontId="20" fillId="34" borderId="0" xfId="0" applyNumberFormat="1" applyFont="1" applyFill="1" applyBorder="1" applyAlignment="1" applyProtection="1">
      <alignment horizontal="center" wrapText="1"/>
      <protection/>
    </xf>
    <xf numFmtId="3" fontId="20" fillId="34" borderId="19" xfId="0" applyNumberFormat="1" applyFont="1" applyFill="1" applyBorder="1" applyAlignment="1" applyProtection="1">
      <alignment horizontal="center" wrapText="1"/>
      <protection/>
    </xf>
    <xf numFmtId="0" fontId="55" fillId="35" borderId="112" xfId="0" applyFont="1" applyFill="1" applyBorder="1" applyAlignment="1" applyProtection="1">
      <alignment horizontal="left"/>
      <protection/>
    </xf>
    <xf numFmtId="0" fontId="11" fillId="41" borderId="0" xfId="0" applyFont="1" applyFill="1" applyBorder="1" applyAlignment="1" applyProtection="1">
      <alignment/>
      <protection/>
    </xf>
    <xf numFmtId="3" fontId="11" fillId="41" borderId="133" xfId="0" applyNumberFormat="1" applyFont="1" applyFill="1" applyBorder="1" applyAlignment="1" applyProtection="1">
      <alignment horizontal="center" wrapText="1"/>
      <protection/>
    </xf>
    <xf numFmtId="3" fontId="11" fillId="41" borderId="118" xfId="0" applyNumberFormat="1" applyFont="1" applyFill="1" applyBorder="1" applyAlignment="1" applyProtection="1">
      <alignment horizontal="center" wrapText="1"/>
      <protection/>
    </xf>
    <xf numFmtId="3" fontId="11" fillId="41" borderId="19" xfId="0" applyNumberFormat="1" applyFont="1" applyFill="1" applyBorder="1" applyAlignment="1" applyProtection="1">
      <alignment horizontal="center" wrapText="1"/>
      <protection/>
    </xf>
    <xf numFmtId="3" fontId="11" fillId="41" borderId="117" xfId="0" applyNumberFormat="1" applyFont="1" applyFill="1" applyBorder="1" applyAlignment="1" applyProtection="1">
      <alignment horizontal="center" wrapText="1"/>
      <protection/>
    </xf>
    <xf numFmtId="3" fontId="11" fillId="41" borderId="134" xfId="0" applyNumberFormat="1" applyFont="1" applyFill="1" applyBorder="1" applyAlignment="1" applyProtection="1">
      <alignment horizontal="center" wrapText="1"/>
      <protection/>
    </xf>
    <xf numFmtId="3" fontId="11" fillId="41" borderId="78" xfId="0" applyNumberFormat="1" applyFont="1" applyFill="1" applyBorder="1" applyAlignment="1" applyProtection="1">
      <alignment horizontal="center" wrapText="1"/>
      <protection/>
    </xf>
    <xf numFmtId="0" fontId="0" fillId="0" borderId="135" xfId="0" applyBorder="1" applyAlignment="1" applyProtection="1">
      <alignment horizontal="center"/>
      <protection/>
    </xf>
    <xf numFmtId="4" fontId="0" fillId="0" borderId="136" xfId="0" applyNumberFormat="1" applyFont="1" applyFill="1" applyBorder="1" applyAlignment="1" applyProtection="1">
      <alignment horizontal="center" vertical="center" wrapText="1"/>
      <protection locked="0"/>
    </xf>
    <xf numFmtId="4" fontId="0" fillId="0" borderId="137" xfId="42" applyNumberFormat="1" applyFont="1" applyBorder="1" applyAlignment="1" applyProtection="1">
      <alignment horizontal="center" vertical="center"/>
      <protection locked="0"/>
    </xf>
    <xf numFmtId="4" fontId="0" fillId="0" borderId="138" xfId="42" applyNumberFormat="1" applyFont="1" applyBorder="1" applyAlignment="1" applyProtection="1">
      <alignment horizontal="center" vertical="center"/>
      <protection locked="0"/>
    </xf>
    <xf numFmtId="2" fontId="0" fillId="0" borderId="139" xfId="42" applyNumberFormat="1" applyFont="1" applyBorder="1" applyAlignment="1" applyProtection="1">
      <alignment horizontal="left" wrapText="1"/>
      <protection locked="0"/>
    </xf>
    <xf numFmtId="4" fontId="0" fillId="0" borderId="140" xfId="0" applyNumberFormat="1" applyFont="1" applyFill="1" applyBorder="1" applyAlignment="1" applyProtection="1">
      <alignment horizontal="center" vertical="center" wrapText="1"/>
      <protection locked="0"/>
    </xf>
    <xf numFmtId="4" fontId="0" fillId="0" borderId="141" xfId="0" applyNumberFormat="1" applyFont="1" applyFill="1" applyBorder="1" applyAlignment="1" applyProtection="1">
      <alignment horizontal="center" vertical="center" wrapText="1"/>
      <protection locked="0"/>
    </xf>
    <xf numFmtId="2" fontId="0" fillId="0" borderId="142" xfId="42" applyNumberFormat="1" applyFont="1" applyBorder="1" applyAlignment="1" applyProtection="1">
      <alignment horizontal="left" wrapText="1"/>
      <protection locked="0"/>
    </xf>
    <xf numFmtId="0" fontId="0" fillId="0" borderId="119" xfId="0" applyBorder="1" applyAlignment="1" applyProtection="1">
      <alignment horizontal="center"/>
      <protection/>
    </xf>
    <xf numFmtId="4" fontId="0" fillId="0" borderId="143" xfId="0" applyNumberFormat="1" applyFont="1" applyFill="1" applyBorder="1" applyAlignment="1" applyProtection="1">
      <alignment horizontal="center" vertical="center" wrapText="1"/>
      <protection locked="0"/>
    </xf>
    <xf numFmtId="4" fontId="0" fillId="0" borderId="115" xfId="42" applyNumberFormat="1" applyFont="1" applyBorder="1" applyAlignment="1" applyProtection="1">
      <alignment horizontal="center" vertical="center"/>
      <protection locked="0"/>
    </xf>
    <xf numFmtId="2" fontId="0" fillId="0" borderId="93" xfId="42" applyNumberFormat="1" applyFont="1" applyBorder="1" applyAlignment="1" applyProtection="1">
      <alignment horizontal="left" wrapText="1"/>
      <protection locked="0"/>
    </xf>
    <xf numFmtId="4" fontId="0" fillId="0" borderId="144" xfId="0" applyNumberFormat="1" applyFont="1" applyFill="1" applyBorder="1" applyAlignment="1" applyProtection="1">
      <alignment horizontal="center" vertical="center" wrapText="1"/>
      <protection locked="0"/>
    </xf>
    <xf numFmtId="4" fontId="0" fillId="0" borderId="115" xfId="0" applyNumberFormat="1" applyFont="1" applyFill="1" applyBorder="1" applyAlignment="1" applyProtection="1">
      <alignment horizontal="center" vertical="center" wrapText="1"/>
      <protection locked="0"/>
    </xf>
    <xf numFmtId="2" fontId="0" fillId="0" borderId="145" xfId="42" applyNumberFormat="1" applyFont="1" applyBorder="1" applyAlignment="1" applyProtection="1">
      <alignment horizontal="left" wrapText="1"/>
      <protection locked="0"/>
    </xf>
    <xf numFmtId="0" fontId="0" fillId="0" borderId="119" xfId="0" applyBorder="1" applyAlignment="1" applyProtection="1" quotePrefix="1">
      <alignment horizontal="center"/>
      <protection/>
    </xf>
    <xf numFmtId="0" fontId="0" fillId="0" borderId="116" xfId="0" applyBorder="1" applyAlignment="1" applyProtection="1" quotePrefix="1">
      <alignment horizontal="center"/>
      <protection/>
    </xf>
    <xf numFmtId="4" fontId="0" fillId="0" borderId="146" xfId="0" applyNumberFormat="1" applyFont="1" applyFill="1" applyBorder="1" applyAlignment="1" applyProtection="1">
      <alignment horizontal="center" vertical="center" wrapText="1"/>
      <protection locked="0"/>
    </xf>
    <xf numFmtId="2" fontId="0" fillId="0" borderId="147" xfId="42" applyNumberFormat="1" applyFont="1" applyBorder="1" applyAlignment="1" applyProtection="1">
      <alignment horizontal="left" wrapText="1"/>
      <protection locked="0"/>
    </xf>
    <xf numFmtId="2" fontId="0" fillId="0" borderId="148" xfId="42" applyNumberFormat="1" applyFont="1" applyBorder="1" applyAlignment="1" applyProtection="1">
      <alignment horizontal="left" wrapText="1"/>
      <protection locked="0"/>
    </xf>
    <xf numFmtId="0" fontId="0" fillId="0" borderId="116" xfId="0" applyBorder="1" applyAlignment="1" applyProtection="1">
      <alignment horizontal="center"/>
      <protection/>
    </xf>
    <xf numFmtId="2" fontId="0" fillId="0" borderId="149" xfId="0" applyNumberFormat="1" applyFont="1" applyBorder="1" applyAlignment="1" applyProtection="1">
      <alignment horizontal="left" wrapText="1"/>
      <protection locked="0"/>
    </xf>
    <xf numFmtId="2" fontId="0" fillId="0" borderId="150" xfId="0" applyNumberFormat="1" applyFont="1" applyBorder="1" applyAlignment="1" applyProtection="1">
      <alignment horizontal="left" wrapText="1"/>
      <protection locked="0"/>
    </xf>
    <xf numFmtId="4" fontId="20" fillId="42" borderId="107" xfId="0" applyNumberFormat="1" applyFont="1" applyFill="1" applyBorder="1" applyAlignment="1" applyProtection="1">
      <alignment horizontal="center" vertical="center" wrapText="1"/>
      <protection/>
    </xf>
    <xf numFmtId="4" fontId="20" fillId="42" borderId="78" xfId="0" applyNumberFormat="1" applyFont="1" applyFill="1" applyBorder="1" applyAlignment="1" applyProtection="1">
      <alignment horizontal="center" vertical="center" wrapText="1"/>
      <protection/>
    </xf>
    <xf numFmtId="0" fontId="0" fillId="42" borderId="19" xfId="0" applyNumberFormat="1" applyFont="1" applyFill="1" applyBorder="1" applyAlignment="1" applyProtection="1">
      <alignment horizontal="left" vertical="center" wrapText="1" indent="1"/>
      <protection/>
    </xf>
    <xf numFmtId="0" fontId="0" fillId="42" borderId="86" xfId="0" applyNumberFormat="1" applyFont="1" applyFill="1" applyBorder="1" applyAlignment="1" applyProtection="1">
      <alignment horizontal="left" vertical="center" wrapText="1" indent="1"/>
      <protection/>
    </xf>
    <xf numFmtId="0" fontId="0" fillId="34" borderId="0" xfId="0" applyFill="1" applyAlignment="1" applyProtection="1">
      <alignment wrapText="1"/>
      <protection/>
    </xf>
    <xf numFmtId="0" fontId="0" fillId="34" borderId="0" xfId="0" applyFill="1" applyBorder="1" applyAlignment="1" applyProtection="1">
      <alignment horizontal="center" wrapText="1"/>
      <protection/>
    </xf>
    <xf numFmtId="0" fontId="20" fillId="34" borderId="0" xfId="0" applyFont="1" applyFill="1" applyAlignment="1" applyProtection="1">
      <alignment horizontal="left" wrapText="1"/>
      <protection/>
    </xf>
    <xf numFmtId="0" fontId="0" fillId="34" borderId="0" xfId="0" applyFill="1" applyAlignment="1" applyProtection="1">
      <alignment horizontal="center" wrapText="1"/>
      <protection/>
    </xf>
    <xf numFmtId="0" fontId="0" fillId="35" borderId="112" xfId="0" applyFill="1" applyBorder="1" applyAlignment="1" applyProtection="1">
      <alignment horizontal="left"/>
      <protection/>
    </xf>
    <xf numFmtId="0" fontId="11" fillId="41" borderId="133" xfId="0" applyFont="1" applyFill="1" applyBorder="1" applyAlignment="1" applyProtection="1">
      <alignment horizontal="center"/>
      <protection/>
    </xf>
    <xf numFmtId="0" fontId="11" fillId="41" borderId="117" xfId="0" applyFont="1" applyFill="1" applyBorder="1" applyAlignment="1" applyProtection="1">
      <alignment horizontal="center"/>
      <protection/>
    </xf>
    <xf numFmtId="0" fontId="11" fillId="41" borderId="126" xfId="0" applyFont="1" applyFill="1" applyBorder="1" applyAlignment="1" applyProtection="1">
      <alignment horizontal="center" wrapText="1"/>
      <protection/>
    </xf>
    <xf numFmtId="3" fontId="11" fillId="41" borderId="151" xfId="0" applyNumberFormat="1" applyFont="1" applyFill="1" applyBorder="1" applyAlignment="1" applyProtection="1">
      <alignment horizontal="center" wrapText="1"/>
      <protection/>
    </xf>
    <xf numFmtId="0" fontId="0" fillId="0" borderId="135" xfId="0" applyBorder="1" applyAlignment="1" applyProtection="1">
      <alignment horizontal="center"/>
      <protection locked="0"/>
    </xf>
    <xf numFmtId="2" fontId="0" fillId="0" borderId="152" xfId="42" applyNumberFormat="1" applyFont="1" applyBorder="1" applyAlignment="1" applyProtection="1">
      <alignment horizontal="left" wrapText="1"/>
      <protection locked="0"/>
    </xf>
    <xf numFmtId="0" fontId="0" fillId="0" borderId="119" xfId="0" applyBorder="1" applyAlignment="1" applyProtection="1" quotePrefix="1">
      <alignment horizontal="center"/>
      <protection locked="0"/>
    </xf>
    <xf numFmtId="2" fontId="0" fillId="0" borderId="93" xfId="0" applyNumberFormat="1" applyFont="1" applyBorder="1" applyAlignment="1" applyProtection="1">
      <alignment horizontal="left" wrapText="1"/>
      <protection locked="0"/>
    </xf>
    <xf numFmtId="2" fontId="0" fillId="0" borderId="147" xfId="0" applyNumberFormat="1" applyFont="1" applyBorder="1" applyAlignment="1" applyProtection="1">
      <alignment horizontal="left" wrapText="1"/>
      <protection locked="0"/>
    </xf>
    <xf numFmtId="2" fontId="0" fillId="0" borderId="153" xfId="0" applyNumberFormat="1" applyFont="1" applyBorder="1" applyAlignment="1" applyProtection="1">
      <alignment horizontal="left" wrapText="1"/>
      <protection locked="0"/>
    </xf>
    <xf numFmtId="0" fontId="0" fillId="42" borderId="107" xfId="0" applyNumberFormat="1" applyFont="1" applyFill="1" applyBorder="1" applyAlignment="1" applyProtection="1">
      <alignment horizontal="left" vertical="center" wrapText="1" indent="1"/>
      <protection/>
    </xf>
    <xf numFmtId="0" fontId="0" fillId="42" borderId="78" xfId="0" applyNumberFormat="1" applyFont="1" applyFill="1" applyBorder="1" applyAlignment="1" applyProtection="1">
      <alignment horizontal="left" vertical="center" wrapText="1" indent="1"/>
      <protection/>
    </xf>
    <xf numFmtId="0" fontId="56" fillId="35" borderId="16" xfId="0" applyFont="1" applyFill="1" applyBorder="1" applyAlignment="1" applyProtection="1">
      <alignment horizontal="left"/>
      <protection/>
    </xf>
    <xf numFmtId="0" fontId="0" fillId="35" borderId="19" xfId="0" applyFill="1" applyBorder="1" applyAlignment="1" applyProtection="1">
      <alignment horizontal="center"/>
      <protection/>
    </xf>
    <xf numFmtId="0" fontId="0" fillId="35" borderId="19" xfId="0" applyFill="1" applyBorder="1" applyAlignment="1" applyProtection="1">
      <alignment/>
      <protection/>
    </xf>
    <xf numFmtId="4" fontId="0" fillId="0" borderId="154" xfId="0" applyNumberFormat="1" applyFont="1" applyFill="1" applyBorder="1" applyAlignment="1" applyProtection="1">
      <alignment horizontal="center" vertical="center" wrapText="1"/>
      <protection locked="0"/>
    </xf>
    <xf numFmtId="0" fontId="0" fillId="43" borderId="0" xfId="0" applyFill="1" applyAlignment="1" applyProtection="1">
      <alignment/>
      <protection/>
    </xf>
    <xf numFmtId="0" fontId="0" fillId="43" borderId="0" xfId="0" applyFill="1" applyAlignment="1" applyProtection="1">
      <alignment/>
      <protection locked="0"/>
    </xf>
    <xf numFmtId="0" fontId="0" fillId="43" borderId="0" xfId="0" applyFill="1" applyAlignment="1">
      <alignment/>
    </xf>
    <xf numFmtId="0" fontId="0" fillId="43" borderId="0" xfId="0" applyFill="1" applyAlignment="1" applyProtection="1">
      <alignment horizontal="center" vertical="center"/>
      <protection locked="0"/>
    </xf>
    <xf numFmtId="0" fontId="10" fillId="43" borderId="0" xfId="0" applyFont="1" applyFill="1" applyAlignment="1" applyProtection="1">
      <alignment/>
      <protection locked="0"/>
    </xf>
    <xf numFmtId="0" fontId="0" fillId="43" borderId="0" xfId="0" applyFill="1" applyAlignment="1" applyProtection="1">
      <alignment wrapText="1"/>
      <protection locked="0"/>
    </xf>
    <xf numFmtId="0" fontId="0" fillId="43" borderId="0" xfId="0" applyFill="1" applyAlignment="1" applyProtection="1">
      <alignment/>
      <protection locked="0"/>
    </xf>
    <xf numFmtId="0" fontId="56" fillId="43" borderId="63" xfId="0" applyFont="1" applyFill="1" applyBorder="1" applyAlignment="1" applyProtection="1">
      <alignment horizontal="left"/>
      <protection/>
    </xf>
    <xf numFmtId="0" fontId="0" fillId="43" borderId="63" xfId="0" applyFill="1" applyBorder="1" applyAlignment="1" applyProtection="1">
      <alignment horizontal="center"/>
      <protection/>
    </xf>
    <xf numFmtId="0" fontId="0" fillId="43" borderId="63" xfId="0" applyFill="1" applyBorder="1" applyAlignment="1" applyProtection="1">
      <alignment/>
      <protection/>
    </xf>
    <xf numFmtId="0" fontId="11" fillId="43" borderId="63" xfId="0" applyFont="1" applyFill="1" applyBorder="1" applyAlignment="1" applyProtection="1">
      <alignment horizontal="center"/>
      <protection/>
    </xf>
    <xf numFmtId="0" fontId="0" fillId="43" borderId="0" xfId="0" applyFill="1" applyBorder="1" applyAlignment="1" applyProtection="1">
      <alignment/>
      <protection/>
    </xf>
    <xf numFmtId="0" fontId="0" fillId="43" borderId="0" xfId="0" applyFill="1" applyBorder="1" applyAlignment="1" applyProtection="1">
      <alignment wrapText="1"/>
      <protection/>
    </xf>
    <xf numFmtId="0" fontId="0" fillId="43" borderId="0" xfId="0" applyFill="1" applyBorder="1" applyAlignment="1">
      <alignment wrapText="1"/>
    </xf>
    <xf numFmtId="0" fontId="0" fillId="43" borderId="0" xfId="0" applyFill="1" applyAlignment="1" applyProtection="1">
      <alignment wrapText="1"/>
      <protection/>
    </xf>
    <xf numFmtId="0" fontId="0" fillId="43" borderId="0" xfId="0" applyFill="1" applyBorder="1" applyAlignment="1" applyProtection="1">
      <alignment horizontal="center" wrapText="1"/>
      <protection/>
    </xf>
    <xf numFmtId="0" fontId="20" fillId="43" borderId="0" xfId="0" applyFont="1" applyFill="1" applyAlignment="1" applyProtection="1">
      <alignment horizontal="left" wrapText="1"/>
      <protection/>
    </xf>
    <xf numFmtId="0" fontId="0" fillId="43" borderId="0" xfId="0" applyFill="1" applyAlignment="1" applyProtection="1">
      <alignment horizontal="center"/>
      <protection/>
    </xf>
    <xf numFmtId="3" fontId="0" fillId="43" borderId="0" xfId="0" applyNumberFormat="1" applyFill="1" applyAlignment="1" applyProtection="1">
      <alignment horizontal="center"/>
      <protection/>
    </xf>
    <xf numFmtId="0" fontId="20" fillId="43" borderId="0" xfId="0" applyFont="1" applyFill="1" applyAlignment="1" applyProtection="1">
      <alignment/>
      <protection/>
    </xf>
    <xf numFmtId="0" fontId="20" fillId="43" borderId="0" xfId="0" applyFont="1" applyFill="1" applyAlignment="1" applyProtection="1">
      <alignment/>
      <protection/>
    </xf>
    <xf numFmtId="0" fontId="0" fillId="43" borderId="0" xfId="0" applyFill="1" applyAlignment="1" applyProtection="1">
      <alignment/>
      <protection/>
    </xf>
    <xf numFmtId="0" fontId="58" fillId="43" borderId="0" xfId="0" applyFont="1" applyFill="1" applyAlignment="1" applyProtection="1">
      <alignment/>
      <protection locked="0"/>
    </xf>
    <xf numFmtId="0" fontId="0" fillId="43" borderId="0" xfId="0" applyFill="1" applyAlignment="1" applyProtection="1">
      <alignment horizontal="center"/>
      <protection locked="0"/>
    </xf>
    <xf numFmtId="3" fontId="0" fillId="43" borderId="0" xfId="0" applyNumberFormat="1" applyFill="1" applyAlignment="1" applyProtection="1">
      <alignment horizontal="center"/>
      <protection locked="0"/>
    </xf>
    <xf numFmtId="0" fontId="20" fillId="43" borderId="0" xfId="0" applyFont="1" applyFill="1" applyBorder="1" applyAlignment="1" applyProtection="1">
      <alignment/>
      <protection/>
    </xf>
    <xf numFmtId="174" fontId="20" fillId="43" borderId="0" xfId="0" applyNumberFormat="1" applyFont="1" applyFill="1" applyBorder="1" applyAlignment="1" applyProtection="1">
      <alignment horizontal="center"/>
      <protection/>
    </xf>
    <xf numFmtId="3" fontId="20" fillId="43" borderId="0" xfId="0" applyNumberFormat="1" applyFont="1" applyFill="1" applyBorder="1" applyAlignment="1" applyProtection="1">
      <alignment horizontal="center" wrapText="1"/>
      <protection/>
    </xf>
    <xf numFmtId="0" fontId="66" fillId="0" borderId="0" xfId="0" applyFont="1" applyAlignment="1">
      <alignment vertical="center"/>
    </xf>
    <xf numFmtId="4" fontId="0" fillId="0" borderId="155" xfId="0" applyNumberFormat="1" applyFont="1" applyFill="1" applyBorder="1" applyAlignment="1" applyProtection="1">
      <alignment horizontal="center" vertical="center" wrapText="1"/>
      <protection locked="0"/>
    </xf>
    <xf numFmtId="49" fontId="0" fillId="43" borderId="20" xfId="50" applyNumberFormat="1" applyFont="1" applyFill="1" applyBorder="1" applyAlignment="1" applyProtection="1">
      <alignment wrapText="1"/>
      <protection locked="0"/>
    </xf>
    <xf numFmtId="49" fontId="0" fillId="43" borderId="0" xfId="50" applyNumberFormat="1" applyFont="1" applyFill="1" applyBorder="1" applyAlignment="1" applyProtection="1">
      <alignment wrapText="1"/>
      <protection locked="0"/>
    </xf>
    <xf numFmtId="0" fontId="10" fillId="43" borderId="0" xfId="0" applyFont="1" applyFill="1" applyAlignment="1" applyProtection="1">
      <alignment/>
      <protection/>
    </xf>
    <xf numFmtId="0" fontId="18" fillId="34" borderId="0" xfId="64" applyFont="1" applyFill="1" applyAlignment="1" applyProtection="1">
      <alignment horizontal="left" wrapText="1"/>
      <protection/>
    </xf>
    <xf numFmtId="0" fontId="9" fillId="33" borderId="0" xfId="64" applyFont="1" applyFill="1" applyBorder="1" applyAlignment="1" applyProtection="1">
      <alignment horizontal="left" vertical="center"/>
      <protection/>
    </xf>
    <xf numFmtId="0" fontId="9" fillId="33" borderId="0" xfId="64" applyFont="1" applyFill="1" applyBorder="1" applyAlignment="1" applyProtection="1">
      <alignment horizontal="center"/>
      <protection/>
    </xf>
    <xf numFmtId="0" fontId="45" fillId="34" borderId="0" xfId="64" applyFont="1" applyFill="1" applyAlignment="1" applyProtection="1">
      <alignment horizontal="left" wrapText="1"/>
      <protection/>
    </xf>
    <xf numFmtId="0" fontId="7" fillId="34" borderId="107" xfId="64" applyFont="1" applyFill="1" applyBorder="1" applyProtection="1">
      <alignment/>
      <protection/>
    </xf>
    <xf numFmtId="0" fontId="7" fillId="34" borderId="132" xfId="64" applyFont="1" applyFill="1" applyBorder="1" applyProtection="1">
      <alignment/>
      <protection/>
    </xf>
    <xf numFmtId="0" fontId="56" fillId="0" borderId="0" xfId="0" applyFont="1" applyAlignment="1">
      <alignment horizontal="left" vertical="top"/>
    </xf>
    <xf numFmtId="0" fontId="56" fillId="0" borderId="0" xfId="0" applyFont="1" applyAlignment="1">
      <alignment horizontal="left" vertical="top" wrapText="1"/>
    </xf>
    <xf numFmtId="0" fontId="11" fillId="36" borderId="23" xfId="0" applyFont="1" applyFill="1" applyBorder="1" applyAlignment="1" applyProtection="1">
      <alignment horizontal="center" vertical="center" wrapText="1"/>
      <protection/>
    </xf>
    <xf numFmtId="3" fontId="10" fillId="34" borderId="156" xfId="0" applyNumberFormat="1" applyFont="1" applyFill="1" applyBorder="1" applyAlignment="1" applyProtection="1">
      <alignment horizontal="center" vertical="center" wrapText="1"/>
      <protection locked="0"/>
    </xf>
    <xf numFmtId="0" fontId="45" fillId="34" borderId="0" xfId="64" applyFont="1" applyFill="1" applyAlignment="1" applyProtection="1">
      <alignment wrapText="1"/>
      <protection/>
    </xf>
    <xf numFmtId="0" fontId="0" fillId="34" borderId="0" xfId="0" applyNumberFormat="1" applyFill="1" applyAlignment="1">
      <alignment/>
    </xf>
    <xf numFmtId="0" fontId="0" fillId="34" borderId="41" xfId="0" applyFont="1" applyFill="1" applyBorder="1" applyAlignment="1" applyProtection="1">
      <alignment/>
      <protection/>
    </xf>
    <xf numFmtId="0" fontId="0" fillId="34" borderId="47" xfId="0" applyFont="1" applyFill="1" applyBorder="1" applyAlignment="1" applyProtection="1">
      <alignment/>
      <protection/>
    </xf>
    <xf numFmtId="0" fontId="0" fillId="34" borderId="41" xfId="0" applyFont="1" applyFill="1" applyBorder="1" applyAlignment="1" applyProtection="1">
      <alignment/>
      <protection/>
    </xf>
    <xf numFmtId="0" fontId="0" fillId="0" borderId="42" xfId="0" applyFont="1" applyBorder="1" applyAlignment="1" applyProtection="1">
      <alignment/>
      <protection/>
    </xf>
    <xf numFmtId="0" fontId="0" fillId="0" borderId="60" xfId="0" applyFont="1" applyBorder="1" applyAlignment="1" applyProtection="1">
      <alignment/>
      <protection/>
    </xf>
    <xf numFmtId="0" fontId="0" fillId="34" borderId="56" xfId="0" applyFont="1" applyFill="1" applyBorder="1" applyAlignment="1" applyProtection="1">
      <alignment/>
      <protection/>
    </xf>
    <xf numFmtId="0" fontId="0" fillId="0" borderId="0" xfId="0" applyFont="1" applyBorder="1" applyAlignment="1" applyProtection="1">
      <alignment/>
      <protection/>
    </xf>
    <xf numFmtId="0" fontId="0" fillId="34" borderId="0" xfId="0" applyFont="1" applyFill="1" applyBorder="1" applyAlignment="1" applyProtection="1">
      <alignment/>
      <protection/>
    </xf>
    <xf numFmtId="0" fontId="0" fillId="0" borderId="108" xfId="0" applyBorder="1" applyAlignment="1" applyProtection="1">
      <alignment/>
      <protection/>
    </xf>
    <xf numFmtId="0" fontId="0" fillId="34" borderId="0" xfId="0" applyFont="1" applyFill="1" applyBorder="1" applyAlignment="1" applyProtection="1">
      <alignment/>
      <protection/>
    </xf>
    <xf numFmtId="0" fontId="0" fillId="47" borderId="0" xfId="0" applyFont="1" applyFill="1" applyBorder="1" applyAlignment="1" applyProtection="1">
      <alignment/>
      <protection/>
    </xf>
    <xf numFmtId="0" fontId="0" fillId="34" borderId="0" xfId="0" applyFont="1" applyFill="1" applyBorder="1" applyAlignment="1" applyProtection="1">
      <alignment wrapText="1"/>
      <protection/>
    </xf>
    <xf numFmtId="173" fontId="0" fillId="34" borderId="0" xfId="42" applyNumberFormat="1" applyFill="1" applyBorder="1" applyAlignment="1" applyProtection="1">
      <alignment/>
      <protection locked="0"/>
    </xf>
    <xf numFmtId="3" fontId="10" fillId="37" borderId="99" xfId="0" applyNumberFormat="1" applyFont="1" applyFill="1" applyBorder="1" applyAlignment="1" applyProtection="1">
      <alignment horizontal="left" vertical="center"/>
      <protection/>
    </xf>
    <xf numFmtId="3" fontId="10" fillId="34" borderId="32" xfId="0" applyNumberFormat="1" applyFont="1" applyFill="1" applyBorder="1" applyAlignment="1" applyProtection="1">
      <alignment horizontal="center" vertical="center" wrapText="1"/>
      <protection locked="0"/>
    </xf>
    <xf numFmtId="175" fontId="10" fillId="0" borderId="50" xfId="0" applyNumberFormat="1" applyFont="1" applyFill="1" applyBorder="1" applyAlignment="1" applyProtection="1">
      <alignment horizontal="right" vertical="center"/>
      <protection/>
    </xf>
    <xf numFmtId="175" fontId="10" fillId="34" borderId="108" xfId="0" applyNumberFormat="1" applyFont="1" applyFill="1" applyBorder="1" applyAlignment="1" applyProtection="1">
      <alignment horizontal="right" vertical="center"/>
      <protection/>
    </xf>
    <xf numFmtId="175" fontId="10" fillId="34" borderId="108" xfId="0" applyNumberFormat="1" applyFont="1" applyFill="1" applyBorder="1" applyAlignment="1" applyProtection="1">
      <alignment horizontal="center" vertical="center"/>
      <protection/>
    </xf>
    <xf numFmtId="0" fontId="18" fillId="34" borderId="0" xfId="0" applyFont="1" applyFill="1" applyBorder="1" applyAlignment="1" applyProtection="1">
      <alignment horizontal="left" wrapText="1"/>
      <protection/>
    </xf>
    <xf numFmtId="173" fontId="0" fillId="0" borderId="0" xfId="42" applyNumberFormat="1" applyBorder="1" applyAlignment="1" applyProtection="1">
      <alignment/>
      <protection/>
    </xf>
    <xf numFmtId="175" fontId="10" fillId="0" borderId="0" xfId="0" applyNumberFormat="1" applyFont="1" applyFill="1" applyBorder="1" applyAlignment="1" applyProtection="1">
      <alignment horizontal="right" vertical="center"/>
      <protection/>
    </xf>
    <xf numFmtId="0" fontId="20" fillId="0" borderId="0" xfId="0" applyFont="1" applyBorder="1" applyAlignment="1" applyProtection="1">
      <alignment/>
      <protection/>
    </xf>
    <xf numFmtId="173" fontId="10" fillId="34" borderId="0" xfId="42" applyNumberFormat="1" applyFont="1" applyFill="1" applyBorder="1" applyAlignment="1" applyProtection="1">
      <alignment/>
      <protection/>
    </xf>
    <xf numFmtId="175" fontId="10" fillId="43" borderId="0" xfId="0" applyNumberFormat="1" applyFont="1" applyFill="1" applyBorder="1" applyAlignment="1" applyProtection="1">
      <alignment horizontal="right" vertical="center"/>
      <protection/>
    </xf>
    <xf numFmtId="0" fontId="0" fillId="43" borderId="0" xfId="0" applyFont="1" applyFill="1" applyBorder="1" applyAlignment="1" applyProtection="1">
      <alignment/>
      <protection/>
    </xf>
    <xf numFmtId="173" fontId="10" fillId="43" borderId="0" xfId="42" applyNumberFormat="1" applyFont="1" applyFill="1" applyBorder="1" applyAlignment="1" applyProtection="1">
      <alignment/>
      <protection/>
    </xf>
    <xf numFmtId="0" fontId="10" fillId="43" borderId="0" xfId="0" applyFont="1" applyFill="1" applyBorder="1" applyAlignment="1" applyProtection="1">
      <alignment/>
      <protection/>
    </xf>
    <xf numFmtId="173" fontId="0" fillId="43" borderId="0" xfId="42" applyNumberFormat="1" applyFill="1" applyBorder="1" applyAlignment="1" applyProtection="1">
      <alignment/>
      <protection/>
    </xf>
    <xf numFmtId="0" fontId="0" fillId="43" borderId="0" xfId="0" applyFill="1" applyBorder="1" applyAlignment="1" applyProtection="1">
      <alignment/>
      <protection/>
    </xf>
    <xf numFmtId="0" fontId="10" fillId="43" borderId="0" xfId="0" applyFont="1" applyFill="1" applyBorder="1" applyAlignment="1" applyProtection="1">
      <alignment horizontal="left" vertical="center" wrapText="1"/>
      <protection/>
    </xf>
    <xf numFmtId="0" fontId="10" fillId="43" borderId="0" xfId="0" applyFont="1" applyFill="1" applyBorder="1" applyAlignment="1" applyProtection="1">
      <alignment horizontal="left" vertical="center" wrapText="1"/>
      <protection/>
    </xf>
    <xf numFmtId="0" fontId="0" fillId="0" borderId="50" xfId="0" applyFill="1" applyBorder="1" applyAlignment="1" applyProtection="1">
      <alignment horizontal="center" vertical="center" wrapText="1"/>
      <protection/>
    </xf>
    <xf numFmtId="0" fontId="20" fillId="0" borderId="56" xfId="0" applyFont="1" applyFill="1" applyBorder="1" applyAlignment="1" applyProtection="1">
      <alignment/>
      <protection/>
    </xf>
    <xf numFmtId="0" fontId="0" fillId="0" borderId="108" xfId="0" applyFill="1" applyBorder="1" applyAlignment="1" applyProtection="1">
      <alignment vertical="center"/>
      <protection/>
    </xf>
    <xf numFmtId="173" fontId="0" fillId="34" borderId="56" xfId="42" applyNumberFormat="1" applyFill="1" applyBorder="1" applyAlignment="1" applyProtection="1">
      <alignment horizontal="center"/>
      <protection/>
    </xf>
    <xf numFmtId="0" fontId="32" fillId="34" borderId="0" xfId="0" applyFont="1" applyFill="1" applyBorder="1" applyAlignment="1" applyProtection="1">
      <alignment vertical="center" wrapText="1"/>
      <protection/>
    </xf>
    <xf numFmtId="173" fontId="0" fillId="34" borderId="0" xfId="42" applyNumberFormat="1" applyFill="1" applyBorder="1" applyAlignment="1" applyProtection="1">
      <alignment horizontal="center"/>
      <protection/>
    </xf>
    <xf numFmtId="0" fontId="36" fillId="34" borderId="0" xfId="0" applyFont="1" applyFill="1" applyBorder="1" applyAlignment="1" applyProtection="1">
      <alignment/>
      <protection/>
    </xf>
    <xf numFmtId="0" fontId="0" fillId="34" borderId="0" xfId="0" applyFill="1" applyBorder="1" applyAlignment="1" applyProtection="1">
      <alignment horizontal="center"/>
      <protection/>
    </xf>
    <xf numFmtId="175" fontId="11" fillId="34" borderId="0" xfId="0" applyNumberFormat="1" applyFont="1" applyFill="1" applyBorder="1" applyAlignment="1" applyProtection="1">
      <alignment horizontal="right"/>
      <protection/>
    </xf>
    <xf numFmtId="4" fontId="10" fillId="0" borderId="41" xfId="0" applyNumberFormat="1" applyFont="1" applyFill="1" applyBorder="1" applyAlignment="1" applyProtection="1">
      <alignment horizontal="right" vertical="center"/>
      <protection/>
    </xf>
    <xf numFmtId="3" fontId="10" fillId="0" borderId="47" xfId="0" applyNumberFormat="1" applyFont="1" applyFill="1" applyBorder="1" applyAlignment="1" applyProtection="1">
      <alignment/>
      <protection/>
    </xf>
    <xf numFmtId="3" fontId="10" fillId="34" borderId="47" xfId="0" applyNumberFormat="1" applyFont="1" applyFill="1" applyBorder="1" applyAlignment="1" applyProtection="1">
      <alignment/>
      <protection/>
    </xf>
    <xf numFmtId="0" fontId="10" fillId="0" borderId="41" xfId="0" applyFont="1" applyBorder="1" applyAlignment="1" applyProtection="1">
      <alignment/>
      <protection/>
    </xf>
    <xf numFmtId="0" fontId="10" fillId="34" borderId="41" xfId="0" applyFont="1" applyFill="1" applyBorder="1" applyAlignment="1" applyProtection="1">
      <alignment/>
      <protection/>
    </xf>
    <xf numFmtId="0" fontId="0" fillId="0" borderId="41" xfId="0" applyFont="1" applyBorder="1" applyAlignment="1" applyProtection="1">
      <alignment/>
      <protection/>
    </xf>
    <xf numFmtId="0" fontId="0" fillId="34" borderId="41" xfId="0" applyFont="1" applyFill="1" applyBorder="1" applyAlignment="1" applyProtection="1">
      <alignment/>
      <protection/>
    </xf>
    <xf numFmtId="0" fontId="10" fillId="0" borderId="42" xfId="0" applyFont="1" applyFill="1" applyBorder="1" applyAlignment="1" applyProtection="1">
      <alignment vertical="center"/>
      <protection/>
    </xf>
    <xf numFmtId="0" fontId="0" fillId="0" borderId="44" xfId="0" applyFont="1" applyFill="1" applyBorder="1" applyAlignment="1" applyProtection="1">
      <alignment/>
      <protection/>
    </xf>
    <xf numFmtId="0" fontId="0" fillId="0" borderId="60" xfId="0" applyFont="1" applyBorder="1" applyAlignment="1" applyProtection="1">
      <alignment/>
      <protection/>
    </xf>
    <xf numFmtId="0" fontId="0" fillId="0" borderId="56" xfId="0" applyFont="1" applyBorder="1" applyAlignment="1" applyProtection="1">
      <alignment/>
      <protection/>
    </xf>
    <xf numFmtId="0" fontId="11" fillId="0" borderId="10" xfId="0" applyFont="1" applyFill="1" applyBorder="1" applyAlignment="1" applyProtection="1">
      <alignment horizontal="center" vertical="center"/>
      <protection locked="0"/>
    </xf>
    <xf numFmtId="0" fontId="10" fillId="34" borderId="10" xfId="0" applyNumberFormat="1" applyFont="1" applyFill="1" applyBorder="1" applyAlignment="1" applyProtection="1">
      <alignment horizontal="center" vertical="center" wrapText="1"/>
      <protection locked="0"/>
    </xf>
    <xf numFmtId="0" fontId="10" fillId="34" borderId="129" xfId="0" applyNumberFormat="1" applyFont="1" applyFill="1" applyBorder="1" applyAlignment="1" applyProtection="1">
      <alignment horizontal="center" vertical="center" wrapText="1"/>
      <protection locked="0"/>
    </xf>
    <xf numFmtId="0" fontId="10" fillId="34" borderId="37" xfId="0" applyNumberFormat="1" applyFont="1" applyFill="1" applyBorder="1" applyAlignment="1" applyProtection="1">
      <alignment horizontal="center" vertical="center" wrapText="1"/>
      <protection locked="0"/>
    </xf>
    <xf numFmtId="0" fontId="10" fillId="43" borderId="10" xfId="0" applyNumberFormat="1" applyFont="1" applyFill="1" applyBorder="1" applyAlignment="1" applyProtection="1">
      <alignment horizontal="center" vertical="center" wrapText="1"/>
      <protection locked="0"/>
    </xf>
    <xf numFmtId="0" fontId="10" fillId="0" borderId="22" xfId="0" applyFont="1" applyFill="1" applyBorder="1" applyAlignment="1" applyProtection="1">
      <alignment horizontal="left" vertical="center" wrapText="1" indent="1"/>
      <protection locked="0"/>
    </xf>
    <xf numFmtId="0" fontId="10" fillId="0" borderId="22" xfId="0" applyFont="1" applyFill="1" applyBorder="1" applyAlignment="1" applyProtection="1">
      <alignment horizontal="center" vertical="center" wrapText="1"/>
      <protection locked="0"/>
    </xf>
    <xf numFmtId="0" fontId="0" fillId="0" borderId="0" xfId="0" applyFill="1" applyAlignment="1" applyProtection="1">
      <alignment horizontal="center"/>
      <protection/>
    </xf>
    <xf numFmtId="0" fontId="18" fillId="34" borderId="0" xfId="0" applyFont="1" applyFill="1" applyBorder="1" applyAlignment="1" applyProtection="1">
      <alignment wrapText="1"/>
      <protection/>
    </xf>
    <xf numFmtId="0" fontId="0" fillId="34" borderId="0" xfId="0" applyFill="1" applyBorder="1" applyAlignment="1" applyProtection="1">
      <alignment vertical="top"/>
      <protection/>
    </xf>
    <xf numFmtId="174" fontId="10" fillId="43" borderId="10" xfId="0" applyNumberFormat="1" applyFont="1" applyFill="1" applyBorder="1" applyAlignment="1" applyProtection="1">
      <alignment horizontal="left" vertical="center" indent="1"/>
      <protection locked="0"/>
    </xf>
    <xf numFmtId="174" fontId="10" fillId="43" borderId="13" xfId="0" applyNumberFormat="1" applyFont="1" applyFill="1" applyBorder="1" applyAlignment="1" applyProtection="1">
      <alignment horizontal="left" vertical="center" indent="1"/>
      <protection locked="0"/>
    </xf>
    <xf numFmtId="180" fontId="0" fillId="34" borderId="78" xfId="0" applyNumberFormat="1" applyFont="1" applyFill="1" applyBorder="1" applyAlignment="1" applyProtection="1">
      <alignment horizontal="center" vertical="center"/>
      <protection locked="0"/>
    </xf>
    <xf numFmtId="0" fontId="11" fillId="0" borderId="10" xfId="0" applyFont="1" applyBorder="1" applyAlignment="1" applyProtection="1">
      <alignment horizontal="center" vertical="center"/>
      <protection locked="0"/>
    </xf>
    <xf numFmtId="181" fontId="10" fillId="0" borderId="10" xfId="71" applyNumberFormat="1" applyFont="1" applyFill="1" applyBorder="1" applyAlignment="1" applyProtection="1">
      <alignment horizontal="center" vertical="center" wrapText="1"/>
      <protection locked="0"/>
    </xf>
    <xf numFmtId="174" fontId="10" fillId="0" borderId="25" xfId="0" applyNumberFormat="1" applyFont="1" applyFill="1" applyBorder="1" applyAlignment="1" applyProtection="1">
      <alignment horizontal="left" vertical="center" indent="1"/>
      <protection locked="0"/>
    </xf>
    <xf numFmtId="0" fontId="11" fillId="36" borderId="99" xfId="0" applyFont="1" applyFill="1" applyBorder="1" applyAlignment="1" applyProtection="1">
      <alignment horizontal="center" vertical="center" wrapText="1"/>
      <protection/>
    </xf>
    <xf numFmtId="0" fontId="10" fillId="0" borderId="32" xfId="0" applyFont="1" applyFill="1" applyBorder="1" applyAlignment="1" applyProtection="1">
      <alignment horizontal="left" vertical="center" wrapText="1" indent="1"/>
      <protection locked="0"/>
    </xf>
    <xf numFmtId="0" fontId="10" fillId="0" borderId="36" xfId="0" applyFont="1" applyFill="1" applyBorder="1" applyAlignment="1" applyProtection="1">
      <alignment horizontal="left" vertical="center" wrapText="1" indent="1"/>
      <protection locked="0"/>
    </xf>
    <xf numFmtId="3" fontId="10" fillId="34" borderId="10" xfId="0" applyNumberFormat="1" applyFont="1" applyFill="1" applyBorder="1" applyAlignment="1" applyProtection="1">
      <alignment horizontal="center" vertical="center" wrapText="1"/>
      <protection locked="0"/>
    </xf>
    <xf numFmtId="0" fontId="10" fillId="0" borderId="157" xfId="0" applyFont="1" applyFill="1" applyBorder="1" applyAlignment="1" applyProtection="1">
      <alignment horizontal="center" vertical="center" wrapText="1"/>
      <protection locked="0"/>
    </xf>
    <xf numFmtId="0" fontId="8" fillId="35" borderId="100" xfId="0" applyFont="1" applyFill="1" applyBorder="1" applyAlignment="1" applyProtection="1">
      <alignment vertical="center"/>
      <protection/>
    </xf>
    <xf numFmtId="181" fontId="10" fillId="46" borderId="37" xfId="0" applyNumberFormat="1" applyFont="1" applyFill="1" applyBorder="1" applyAlignment="1" applyProtection="1">
      <alignment horizontal="center" vertical="center" wrapText="1"/>
      <protection/>
    </xf>
    <xf numFmtId="0" fontId="11" fillId="36" borderId="94" xfId="0" applyFont="1" applyFill="1" applyBorder="1" applyAlignment="1" applyProtection="1">
      <alignment horizontal="center" vertical="center"/>
      <protection/>
    </xf>
    <xf numFmtId="0" fontId="10" fillId="0" borderId="37" xfId="0" applyFont="1" applyFill="1" applyBorder="1" applyAlignment="1" applyProtection="1">
      <alignment horizontal="center" vertical="center" wrapText="1"/>
      <protection locked="0"/>
    </xf>
    <xf numFmtId="0" fontId="10" fillId="0" borderId="158" xfId="0" applyFont="1" applyFill="1" applyBorder="1" applyAlignment="1" applyProtection="1">
      <alignment horizontal="left" vertical="center" wrapText="1" indent="1"/>
      <protection locked="0"/>
    </xf>
    <xf numFmtId="0" fontId="11" fillId="36" borderId="24" xfId="0" applyFont="1" applyFill="1" applyBorder="1" applyAlignment="1" applyProtection="1">
      <alignment horizontal="center" vertical="center" wrapText="1"/>
      <protection/>
    </xf>
    <xf numFmtId="0" fontId="10" fillId="35" borderId="21" xfId="0" applyNumberFormat="1" applyFont="1" applyFill="1" applyBorder="1" applyAlignment="1" applyProtection="1">
      <alignment horizontal="center" vertical="center" wrapText="1"/>
      <protection/>
    </xf>
    <xf numFmtId="0" fontId="10" fillId="35" borderId="13" xfId="0" applyNumberFormat="1" applyFont="1" applyFill="1" applyBorder="1" applyAlignment="1" applyProtection="1">
      <alignment horizontal="center" vertical="center" wrapText="1"/>
      <protection/>
    </xf>
    <xf numFmtId="0" fontId="10" fillId="35" borderId="159" xfId="0" applyNumberFormat="1" applyFont="1" applyFill="1" applyBorder="1" applyAlignment="1" applyProtection="1">
      <alignment horizontal="center" vertical="center" wrapText="1"/>
      <protection/>
    </xf>
    <xf numFmtId="3" fontId="10" fillId="37" borderId="21" xfId="0" applyNumberFormat="1" applyFont="1" applyFill="1" applyBorder="1" applyAlignment="1" applyProtection="1">
      <alignment horizontal="left" vertical="center"/>
      <protection/>
    </xf>
    <xf numFmtId="3" fontId="10" fillId="34" borderId="159" xfId="0" applyNumberFormat="1" applyFont="1" applyFill="1" applyBorder="1" applyAlignment="1" applyProtection="1">
      <alignment horizontal="center" vertical="center" wrapText="1"/>
      <protection locked="0"/>
    </xf>
    <xf numFmtId="3" fontId="10" fillId="34" borderId="105" xfId="0" applyNumberFormat="1" applyFont="1" applyFill="1" applyBorder="1" applyAlignment="1" applyProtection="1">
      <alignment horizontal="center" vertical="center" wrapText="1"/>
      <protection locked="0"/>
    </xf>
    <xf numFmtId="0" fontId="10" fillId="34" borderId="20" xfId="0" applyFont="1" applyFill="1" applyBorder="1" applyAlignment="1" applyProtection="1">
      <alignment horizontal="left" vertical="center"/>
      <protection/>
    </xf>
    <xf numFmtId="0" fontId="10" fillId="34" borderId="126" xfId="0" applyFont="1" applyFill="1" applyBorder="1" applyAlignment="1" applyProtection="1">
      <alignment horizontal="left" vertical="center" indent="1"/>
      <protection/>
    </xf>
    <xf numFmtId="3" fontId="11" fillId="37" borderId="21" xfId="0" applyNumberFormat="1" applyFont="1" applyFill="1" applyBorder="1" applyAlignment="1" applyProtection="1">
      <alignment horizontal="center" vertical="center" wrapText="1"/>
      <protection/>
    </xf>
    <xf numFmtId="3" fontId="10" fillId="34" borderId="13" xfId="0" applyNumberFormat="1" applyFont="1" applyFill="1" applyBorder="1" applyAlignment="1" applyProtection="1">
      <alignment horizontal="center" vertical="center" wrapText="1"/>
      <protection locked="0"/>
    </xf>
    <xf numFmtId="3" fontId="10" fillId="34" borderId="10" xfId="0" applyNumberFormat="1" applyFont="1" applyFill="1" applyBorder="1" applyAlignment="1" applyProtection="1">
      <alignment horizontal="center" vertical="center"/>
      <protection locked="0"/>
    </xf>
    <xf numFmtId="3" fontId="10" fillId="35" borderId="101" xfId="0" applyNumberFormat="1" applyFont="1" applyFill="1" applyBorder="1" applyAlignment="1" applyProtection="1">
      <alignment horizontal="center" vertical="center"/>
      <protection/>
    </xf>
    <xf numFmtId="3" fontId="10" fillId="34" borderId="102" xfId="0" applyNumberFormat="1" applyFont="1" applyFill="1" applyBorder="1" applyAlignment="1" applyProtection="1">
      <alignment horizontal="center" vertical="center"/>
      <protection locked="0"/>
    </xf>
    <xf numFmtId="3" fontId="10" fillId="34" borderId="103" xfId="0" applyNumberFormat="1" applyFont="1" applyFill="1" applyBorder="1" applyAlignment="1" applyProtection="1">
      <alignment horizontal="center" vertical="center"/>
      <protection locked="0"/>
    </xf>
    <xf numFmtId="3" fontId="10" fillId="35" borderId="156" xfId="0" applyNumberFormat="1" applyFont="1" applyFill="1" applyBorder="1" applyAlignment="1" applyProtection="1">
      <alignment horizontal="center" vertical="center"/>
      <protection/>
    </xf>
    <xf numFmtId="0" fontId="10" fillId="0" borderId="105" xfId="0" applyFont="1" applyFill="1" applyBorder="1" applyAlignment="1" applyProtection="1">
      <alignment horizontal="left" vertical="center" wrapText="1"/>
      <protection locked="0"/>
    </xf>
    <xf numFmtId="0" fontId="10" fillId="34" borderId="10" xfId="64" applyNumberFormat="1" applyFont="1" applyFill="1" applyBorder="1" applyAlignment="1" applyProtection="1">
      <alignment horizontal="left" vertical="center" wrapText="1"/>
      <protection locked="0"/>
    </xf>
    <xf numFmtId="0" fontId="10" fillId="34" borderId="25" xfId="64" applyNumberFormat="1" applyFont="1" applyFill="1" applyBorder="1" applyAlignment="1" applyProtection="1">
      <alignment horizontal="left" vertical="center" wrapText="1"/>
      <protection locked="0"/>
    </xf>
    <xf numFmtId="0" fontId="0" fillId="34" borderId="0" xfId="64" applyNumberFormat="1" applyFill="1" applyProtection="1">
      <alignment/>
      <protection/>
    </xf>
    <xf numFmtId="0" fontId="10" fillId="34" borderId="0" xfId="64" applyNumberFormat="1" applyFont="1" applyFill="1" applyBorder="1" applyAlignment="1" applyProtection="1">
      <alignment horizontal="left" vertical="center" wrapText="1"/>
      <protection locked="0"/>
    </xf>
    <xf numFmtId="0" fontId="10" fillId="0" borderId="0" xfId="64" applyNumberFormat="1" applyFont="1" applyProtection="1">
      <alignment/>
      <protection/>
    </xf>
    <xf numFmtId="0" fontId="9" fillId="33" borderId="0" xfId="64" applyNumberFormat="1" applyFont="1" applyFill="1" applyBorder="1" applyAlignment="1" applyProtection="1">
      <alignment horizontal="center"/>
      <protection/>
    </xf>
    <xf numFmtId="0" fontId="10" fillId="34" borderId="0" xfId="64" applyNumberFormat="1" applyFont="1" applyFill="1" applyProtection="1">
      <alignment/>
      <protection/>
    </xf>
    <xf numFmtId="0" fontId="10" fillId="34" borderId="0" xfId="64" applyNumberFormat="1" applyFont="1" applyFill="1" applyBorder="1" applyAlignment="1" applyProtection="1">
      <alignment horizontal="left"/>
      <protection/>
    </xf>
    <xf numFmtId="0" fontId="10" fillId="34" borderId="0" xfId="64" applyNumberFormat="1" applyFont="1" applyFill="1" applyBorder="1" applyAlignment="1" applyProtection="1">
      <alignment/>
      <protection/>
    </xf>
    <xf numFmtId="172" fontId="10" fillId="34" borderId="10" xfId="42" applyFont="1" applyFill="1" applyBorder="1" applyAlignment="1" applyProtection="1">
      <alignment horizontal="right" vertical="center" wrapText="1"/>
      <protection locked="0"/>
    </xf>
    <xf numFmtId="183" fontId="10" fillId="34" borderId="10" xfId="42" applyNumberFormat="1" applyFont="1" applyFill="1" applyBorder="1" applyAlignment="1" applyProtection="1">
      <alignment horizontal="right" vertical="center" wrapText="1"/>
      <protection locked="0"/>
    </xf>
    <xf numFmtId="183" fontId="10" fillId="34" borderId="10" xfId="42" applyNumberFormat="1" applyFont="1" applyFill="1" applyBorder="1" applyAlignment="1" applyProtection="1">
      <alignment vertical="center" wrapText="1"/>
      <protection locked="0"/>
    </xf>
    <xf numFmtId="182" fontId="10" fillId="34" borderId="10" xfId="42" applyNumberFormat="1" applyFont="1" applyFill="1" applyBorder="1" applyAlignment="1" applyProtection="1">
      <alignment vertical="center" wrapText="1"/>
      <protection locked="0"/>
    </xf>
    <xf numFmtId="184" fontId="10" fillId="34" borderId="10" xfId="64" applyNumberFormat="1" applyFont="1" applyFill="1" applyBorder="1" applyAlignment="1" applyProtection="1">
      <alignment horizontal="left" vertical="center" wrapText="1"/>
      <protection locked="0"/>
    </xf>
    <xf numFmtId="185" fontId="10" fillId="34" borderId="10" xfId="64" applyNumberFormat="1" applyFont="1" applyFill="1" applyBorder="1" applyAlignment="1" applyProtection="1">
      <alignment horizontal="left" vertical="center" wrapText="1"/>
      <protection locked="0"/>
    </xf>
    <xf numFmtId="4" fontId="10" fillId="34" borderId="10" xfId="64" applyNumberFormat="1" applyFont="1" applyFill="1" applyBorder="1" applyAlignment="1" applyProtection="1">
      <alignment horizontal="right" vertical="center" wrapText="1"/>
      <protection locked="0"/>
    </xf>
    <xf numFmtId="184" fontId="10" fillId="34" borderId="10" xfId="64" applyNumberFormat="1" applyFont="1" applyFill="1" applyBorder="1" applyAlignment="1" applyProtection="1">
      <alignment horizontal="right" vertical="center" wrapText="1"/>
      <protection locked="0"/>
    </xf>
    <xf numFmtId="0" fontId="0" fillId="34" borderId="57" xfId="0" applyFont="1" applyFill="1" applyBorder="1" applyAlignment="1" applyProtection="1">
      <alignment/>
      <protection/>
    </xf>
    <xf numFmtId="4" fontId="10" fillId="35" borderId="10" xfId="0" applyNumberFormat="1" applyFont="1" applyFill="1" applyBorder="1" applyAlignment="1" applyProtection="1">
      <alignment horizontal="center"/>
      <protection/>
    </xf>
    <xf numFmtId="4" fontId="10" fillId="34" borderId="0" xfId="0" applyNumberFormat="1" applyFont="1" applyFill="1" applyBorder="1" applyAlignment="1" applyProtection="1">
      <alignment/>
      <protection/>
    </xf>
    <xf numFmtId="4" fontId="10" fillId="34" borderId="0" xfId="0" applyNumberFormat="1" applyFont="1" applyFill="1" applyBorder="1" applyAlignment="1" applyProtection="1">
      <alignment horizontal="center"/>
      <protection/>
    </xf>
    <xf numFmtId="187" fontId="10" fillId="0" borderId="84" xfId="71" applyNumberFormat="1" applyFont="1" applyFill="1" applyBorder="1" applyAlignment="1" applyProtection="1">
      <alignment horizontal="center" vertical="center" wrapText="1"/>
      <protection locked="0"/>
    </xf>
    <xf numFmtId="43" fontId="10" fillId="43" borderId="37" xfId="0" applyNumberFormat="1" applyFont="1" applyFill="1" applyBorder="1" applyAlignment="1" applyProtection="1">
      <alignment horizontal="center" vertical="center" wrapText="1"/>
      <protection locked="0"/>
    </xf>
    <xf numFmtId="43" fontId="10" fillId="43" borderId="10" xfId="0" applyNumberFormat="1" applyFont="1" applyFill="1" applyBorder="1" applyAlignment="1" applyProtection="1">
      <alignment horizontal="center" vertical="center" wrapText="1"/>
      <protection locked="0"/>
    </xf>
    <xf numFmtId="43" fontId="10" fillId="46" borderId="10" xfId="0" applyNumberFormat="1" applyFont="1" applyFill="1" applyBorder="1" applyAlignment="1" applyProtection="1">
      <alignment horizontal="center" vertical="center" wrapText="1"/>
      <protection/>
    </xf>
    <xf numFmtId="43" fontId="10" fillId="35" borderId="10" xfId="0" applyNumberFormat="1" applyFont="1" applyFill="1" applyBorder="1" applyAlignment="1" applyProtection="1">
      <alignment horizontal="center" vertical="center" wrapText="1"/>
      <protection/>
    </xf>
    <xf numFmtId="43" fontId="10" fillId="35" borderId="37" xfId="0" applyNumberFormat="1" applyFont="1" applyFill="1" applyBorder="1" applyAlignment="1" applyProtection="1">
      <alignment horizontal="center" vertical="center" wrapText="1"/>
      <protection/>
    </xf>
    <xf numFmtId="43" fontId="10" fillId="0" borderId="22" xfId="0" applyNumberFormat="1" applyFont="1" applyFill="1" applyBorder="1" applyAlignment="1" applyProtection="1">
      <alignment horizontal="center" vertical="center" wrapText="1"/>
      <protection locked="0"/>
    </xf>
    <xf numFmtId="43" fontId="10" fillId="0" borderId="10" xfId="0" applyNumberFormat="1" applyFont="1" applyFill="1" applyBorder="1" applyAlignment="1" applyProtection="1">
      <alignment horizontal="center" vertical="center"/>
      <protection locked="0"/>
    </xf>
    <xf numFmtId="9" fontId="10" fillId="0" borderId="22" xfId="71" applyFont="1" applyFill="1" applyBorder="1" applyAlignment="1" applyProtection="1">
      <alignment horizontal="center" vertical="center"/>
      <protection locked="0"/>
    </xf>
    <xf numFmtId="9" fontId="10" fillId="0" borderId="32" xfId="71" applyFont="1" applyFill="1" applyBorder="1" applyAlignment="1" applyProtection="1">
      <alignment horizontal="center" vertical="center"/>
      <protection locked="0"/>
    </xf>
    <xf numFmtId="9" fontId="10" fillId="34" borderId="129" xfId="71" applyFont="1" applyFill="1" applyBorder="1" applyAlignment="1" applyProtection="1">
      <alignment horizontal="center" vertical="center" wrapText="1"/>
      <protection locked="0"/>
    </xf>
    <xf numFmtId="9" fontId="10" fillId="34" borderId="37" xfId="71" applyFont="1" applyFill="1" applyBorder="1" applyAlignment="1" applyProtection="1">
      <alignment horizontal="center" vertical="center" wrapText="1"/>
      <protection locked="0"/>
    </xf>
    <xf numFmtId="9" fontId="10" fillId="34" borderId="10" xfId="71" applyFont="1" applyFill="1" applyBorder="1" applyAlignment="1" applyProtection="1">
      <alignment horizontal="center" vertical="center" wrapText="1"/>
      <protection locked="0"/>
    </xf>
    <xf numFmtId="43" fontId="10" fillId="46" borderId="84" xfId="0" applyNumberFormat="1" applyFont="1" applyFill="1" applyBorder="1" applyAlignment="1" applyProtection="1">
      <alignment horizontal="left" vertical="center"/>
      <protection/>
    </xf>
    <xf numFmtId="43" fontId="10" fillId="40" borderId="84" xfId="0" applyNumberFormat="1" applyFont="1" applyFill="1" applyBorder="1" applyAlignment="1" applyProtection="1">
      <alignment/>
      <protection locked="0"/>
    </xf>
    <xf numFmtId="43" fontId="10" fillId="40" borderId="10" xfId="0" applyNumberFormat="1" applyFont="1" applyFill="1" applyBorder="1" applyAlignment="1" applyProtection="1">
      <alignment/>
      <protection locked="0"/>
    </xf>
    <xf numFmtId="0" fontId="0" fillId="34" borderId="0" xfId="0" applyFont="1" applyFill="1" applyAlignment="1" applyProtection="1">
      <alignment vertical="center"/>
      <protection locked="0"/>
    </xf>
    <xf numFmtId="0" fontId="10" fillId="34" borderId="0" xfId="0" applyFont="1" applyFill="1" applyBorder="1" applyAlignment="1" applyProtection="1">
      <alignment horizontal="left" wrapText="1" indent="1"/>
      <protection locked="0"/>
    </xf>
    <xf numFmtId="43" fontId="10" fillId="0" borderId="10" xfId="71" applyNumberFormat="1" applyFont="1" applyFill="1" applyBorder="1" applyAlignment="1" applyProtection="1">
      <alignment horizontal="center" vertical="center" wrapText="1"/>
      <protection locked="0"/>
    </xf>
    <xf numFmtId="43" fontId="10" fillId="0" borderId="15" xfId="0" applyNumberFormat="1" applyFont="1" applyFill="1" applyBorder="1" applyAlignment="1" applyProtection="1">
      <alignment horizontal="center" vertical="center"/>
      <protection locked="0"/>
    </xf>
    <xf numFmtId="0" fontId="10" fillId="0" borderId="79" xfId="0" applyFont="1" applyFill="1" applyBorder="1" applyAlignment="1" applyProtection="1">
      <alignment horizontal="left" vertical="center" wrapText="1" indent="1"/>
      <protection locked="0"/>
    </xf>
    <xf numFmtId="0" fontId="10" fillId="0" borderId="25" xfId="0" applyFont="1" applyFill="1" applyBorder="1" applyAlignment="1" applyProtection="1">
      <alignment horizontal="left" vertical="center" wrapText="1" indent="1"/>
      <protection locked="0"/>
    </xf>
    <xf numFmtId="0" fontId="10" fillId="35" borderId="22" xfId="0" applyFont="1" applyFill="1" applyBorder="1" applyAlignment="1" applyProtection="1">
      <alignment horizontal="left" vertical="center" wrapText="1"/>
      <protection/>
    </xf>
    <xf numFmtId="0" fontId="10" fillId="35" borderId="25" xfId="0" applyFont="1" applyFill="1" applyBorder="1" applyAlignment="1" applyProtection="1">
      <alignment horizontal="left" vertical="center" wrapText="1"/>
      <protection/>
    </xf>
    <xf numFmtId="0" fontId="10" fillId="48" borderId="15" xfId="0" applyFont="1" applyFill="1" applyBorder="1" applyAlignment="1" applyProtection="1">
      <alignment horizontal="left" vertical="center" wrapText="1"/>
      <protection/>
    </xf>
    <xf numFmtId="0" fontId="11" fillId="48" borderId="109" xfId="0" applyFont="1" applyFill="1" applyBorder="1" applyAlignment="1" applyProtection="1">
      <alignment horizontal="left" vertical="center" wrapText="1"/>
      <protection locked="0"/>
    </xf>
    <xf numFmtId="0" fontId="10" fillId="48" borderId="36" xfId="0" applyFont="1" applyFill="1" applyBorder="1" applyAlignment="1" applyProtection="1">
      <alignment horizontal="left" vertical="center" wrapText="1"/>
      <protection locked="0"/>
    </xf>
    <xf numFmtId="0" fontId="10" fillId="48" borderId="34" xfId="0" applyFont="1" applyFill="1" applyBorder="1" applyAlignment="1" applyProtection="1">
      <alignment horizontal="left" vertical="center" wrapText="1"/>
      <protection locked="0"/>
    </xf>
    <xf numFmtId="0" fontId="11" fillId="48" borderId="32" xfId="0" applyFont="1" applyFill="1" applyBorder="1" applyAlignment="1" applyProtection="1">
      <alignment horizontal="left" vertical="center" wrapText="1"/>
      <protection locked="0"/>
    </xf>
    <xf numFmtId="0" fontId="11" fillId="48" borderId="36" xfId="0" applyFont="1" applyFill="1" applyBorder="1" applyAlignment="1" applyProtection="1">
      <alignment horizontal="left" vertical="center" wrapText="1"/>
      <protection locked="0"/>
    </xf>
    <xf numFmtId="0" fontId="11" fillId="48" borderId="158" xfId="0" applyFont="1" applyFill="1" applyBorder="1" applyAlignment="1" applyProtection="1">
      <alignment horizontal="left" vertical="center" wrapText="1"/>
      <protection locked="0"/>
    </xf>
    <xf numFmtId="0" fontId="0" fillId="48" borderId="0" xfId="0" applyFill="1" applyAlignment="1" applyProtection="1">
      <alignment/>
      <protection/>
    </xf>
    <xf numFmtId="49" fontId="10" fillId="0" borderId="10" xfId="71" applyNumberFormat="1" applyFont="1" applyFill="1" applyBorder="1" applyAlignment="1" applyProtection="1">
      <alignment horizontal="center" vertical="center" wrapText="1"/>
      <protection locked="0"/>
    </xf>
    <xf numFmtId="49" fontId="10" fillId="0" borderId="22" xfId="0" applyNumberFormat="1" applyFont="1" applyFill="1" applyBorder="1" applyAlignment="1" applyProtection="1">
      <alignment horizontal="center" vertical="center" wrapText="1"/>
      <protection locked="0"/>
    </xf>
    <xf numFmtId="49" fontId="10" fillId="0" borderId="10" xfId="0" applyNumberFormat="1" applyFont="1" applyFill="1" applyBorder="1" applyAlignment="1" applyProtection="1">
      <alignment horizontal="center" vertical="center"/>
      <protection locked="0"/>
    </xf>
    <xf numFmtId="49" fontId="10" fillId="43" borderId="37" xfId="0" applyNumberFormat="1" applyFont="1" applyFill="1" applyBorder="1" applyAlignment="1" applyProtection="1">
      <alignment horizontal="center" vertical="center" wrapText="1"/>
      <protection locked="0"/>
    </xf>
    <xf numFmtId="0" fontId="3" fillId="34" borderId="0" xfId="0" applyFont="1" applyFill="1" applyBorder="1" applyAlignment="1" applyProtection="1">
      <alignment horizontal="left"/>
      <protection/>
    </xf>
    <xf numFmtId="0" fontId="10" fillId="0" borderId="0" xfId="0" applyFont="1" applyFill="1" applyBorder="1" applyAlignment="1" applyProtection="1">
      <alignment horizontal="left"/>
      <protection/>
    </xf>
    <xf numFmtId="0" fontId="7" fillId="34" borderId="0" xfId="0" applyFont="1" applyFill="1" applyBorder="1" applyAlignment="1" applyProtection="1">
      <alignment horizontal="left"/>
      <protection/>
    </xf>
    <xf numFmtId="0" fontId="3" fillId="34" borderId="0" xfId="0" applyFont="1" applyFill="1" applyBorder="1" applyAlignment="1" applyProtection="1">
      <alignment horizontal="left" indent="2"/>
      <protection/>
    </xf>
    <xf numFmtId="0" fontId="6" fillId="34" borderId="0" xfId="0" applyFont="1" applyFill="1" applyBorder="1" applyAlignment="1" applyProtection="1">
      <alignment horizontal="left"/>
      <protection/>
    </xf>
    <xf numFmtId="0" fontId="10" fillId="49" borderId="10" xfId="0" applyFont="1" applyFill="1" applyBorder="1" applyAlignment="1" applyProtection="1">
      <alignment horizontal="left"/>
      <protection/>
    </xf>
    <xf numFmtId="0" fontId="10" fillId="50" borderId="10" xfId="0" applyFont="1" applyFill="1" applyBorder="1" applyAlignment="1" applyProtection="1">
      <alignment horizontal="left"/>
      <protection/>
    </xf>
    <xf numFmtId="0" fontId="10" fillId="51" borderId="10" xfId="0" applyFont="1" applyFill="1" applyBorder="1" applyAlignment="1" applyProtection="1">
      <alignment horizontal="left"/>
      <protection/>
    </xf>
    <xf numFmtId="0" fontId="10" fillId="52" borderId="10" xfId="0" applyFont="1" applyFill="1" applyBorder="1" applyAlignment="1" applyProtection="1">
      <alignment horizontal="left"/>
      <protection/>
    </xf>
    <xf numFmtId="0" fontId="10" fillId="53" borderId="10" xfId="0" applyFont="1" applyFill="1" applyBorder="1" applyAlignment="1" applyProtection="1">
      <alignment horizontal="left"/>
      <protection/>
    </xf>
    <xf numFmtId="0" fontId="3" fillId="34" borderId="63" xfId="0" applyFont="1" applyFill="1" applyBorder="1" applyAlignment="1" applyProtection="1">
      <alignment horizontal="left"/>
      <protection/>
    </xf>
    <xf numFmtId="0" fontId="15" fillId="34" borderId="0" xfId="0" applyFont="1" applyFill="1" applyBorder="1" applyAlignment="1" applyProtection="1">
      <alignment horizontal="center" wrapText="1"/>
      <protection/>
    </xf>
    <xf numFmtId="0" fontId="3" fillId="34" borderId="22" xfId="0" applyFont="1" applyFill="1" applyBorder="1" applyAlignment="1" applyProtection="1">
      <alignment horizontal="left" indent="2"/>
      <protection/>
    </xf>
    <xf numFmtId="0" fontId="3" fillId="34" borderId="15" xfId="0" applyFont="1" applyFill="1" applyBorder="1" applyAlignment="1" applyProtection="1">
      <alignment horizontal="left" indent="2"/>
      <protection/>
    </xf>
    <xf numFmtId="0" fontId="10" fillId="43" borderId="0" xfId="0" applyFont="1" applyFill="1" applyBorder="1" applyAlignment="1" applyProtection="1">
      <alignment horizontal="left" indent="1"/>
      <protection/>
    </xf>
    <xf numFmtId="0" fontId="10" fillId="43" borderId="0" xfId="0" applyFont="1" applyFill="1" applyBorder="1" applyAlignment="1" applyProtection="1">
      <alignment/>
      <protection/>
    </xf>
    <xf numFmtId="174" fontId="10" fillId="43" borderId="0" xfId="0" applyNumberFormat="1" applyFont="1" applyFill="1" applyBorder="1" applyAlignment="1" applyProtection="1">
      <alignment horizontal="left"/>
      <protection/>
    </xf>
    <xf numFmtId="3" fontId="10" fillId="43" borderId="0" xfId="0" applyNumberFormat="1" applyFont="1" applyFill="1" applyBorder="1" applyAlignment="1" applyProtection="1">
      <alignment horizontal="right"/>
      <protection locked="0"/>
    </xf>
    <xf numFmtId="3" fontId="10" fillId="43" borderId="0" xfId="0" applyNumberFormat="1" applyFont="1" applyFill="1" applyBorder="1" applyAlignment="1" applyProtection="1">
      <alignment horizontal="right"/>
      <protection/>
    </xf>
    <xf numFmtId="3" fontId="10" fillId="43" borderId="0" xfId="0" applyNumberFormat="1" applyFont="1" applyFill="1" applyBorder="1" applyAlignment="1" applyProtection="1">
      <alignment horizontal="left"/>
      <protection/>
    </xf>
    <xf numFmtId="3" fontId="10" fillId="43" borderId="0" xfId="0" applyNumberFormat="1" applyFont="1" applyFill="1" applyBorder="1" applyAlignment="1" applyProtection="1">
      <alignment/>
      <protection/>
    </xf>
    <xf numFmtId="3" fontId="11" fillId="43" borderId="0" xfId="0" applyNumberFormat="1" applyFont="1" applyFill="1" applyBorder="1" applyAlignment="1" applyProtection="1">
      <alignment horizontal="right"/>
      <protection/>
    </xf>
    <xf numFmtId="0" fontId="0" fillId="43" borderId="0" xfId="0" applyFont="1" applyFill="1" applyBorder="1" applyAlignment="1" applyProtection="1">
      <alignment/>
      <protection/>
    </xf>
    <xf numFmtId="0" fontId="116" fillId="43" borderId="0" xfId="0" applyFont="1" applyFill="1" applyBorder="1" applyAlignment="1" applyProtection="1">
      <alignment horizontal="left" indent="1"/>
      <protection/>
    </xf>
    <xf numFmtId="174" fontId="10" fillId="46" borderId="64" xfId="0" applyNumberFormat="1" applyFont="1" applyFill="1" applyBorder="1" applyAlignment="1" applyProtection="1">
      <alignment horizontal="left"/>
      <protection/>
    </xf>
    <xf numFmtId="3" fontId="10" fillId="43" borderId="63" xfId="0" applyNumberFormat="1" applyFont="1" applyFill="1" applyBorder="1" applyAlignment="1" applyProtection="1">
      <alignment horizontal="right"/>
      <protection locked="0"/>
    </xf>
    <xf numFmtId="0" fontId="10" fillId="43" borderId="0" xfId="0" applyFont="1" applyFill="1" applyBorder="1" applyAlignment="1" applyProtection="1">
      <alignment/>
      <protection/>
    </xf>
    <xf numFmtId="0" fontId="10" fillId="43" borderId="0" xfId="0" applyFont="1" applyFill="1" applyAlignment="1" applyProtection="1">
      <alignment wrapText="1"/>
      <protection/>
    </xf>
    <xf numFmtId="175" fontId="10" fillId="43" borderId="0" xfId="0" applyNumberFormat="1" applyFont="1" applyFill="1" applyBorder="1" applyAlignment="1" applyProtection="1">
      <alignment horizontal="right"/>
      <protection/>
    </xf>
    <xf numFmtId="3" fontId="10" fillId="43" borderId="0" xfId="0" applyNumberFormat="1" applyFont="1" applyFill="1" applyBorder="1" applyAlignment="1" applyProtection="1">
      <alignment horizontal="right"/>
      <protection locked="0"/>
    </xf>
    <xf numFmtId="0" fontId="10" fillId="43" borderId="0" xfId="0" applyFont="1" applyFill="1" applyBorder="1" applyAlignment="1" applyProtection="1">
      <alignment horizontal="right" wrapText="1"/>
      <protection/>
    </xf>
    <xf numFmtId="3" fontId="10" fillId="43" borderId="0" xfId="0" applyNumberFormat="1" applyFont="1" applyFill="1" applyBorder="1" applyAlignment="1" applyProtection="1">
      <alignment/>
      <protection/>
    </xf>
    <xf numFmtId="174" fontId="10" fillId="43" borderId="0" xfId="0" applyNumberFormat="1" applyFont="1" applyFill="1" applyBorder="1" applyAlignment="1" applyProtection="1">
      <alignment horizontal="left"/>
      <protection/>
    </xf>
    <xf numFmtId="0" fontId="10" fillId="43" borderId="60" xfId="0" applyFont="1" applyFill="1" applyBorder="1" applyAlignment="1" applyProtection="1">
      <alignment/>
      <protection/>
    </xf>
    <xf numFmtId="0" fontId="10" fillId="43" borderId="43" xfId="0" applyFont="1" applyFill="1" applyBorder="1" applyAlignment="1" applyProtection="1">
      <alignment/>
      <protection/>
    </xf>
    <xf numFmtId="0" fontId="10" fillId="43" borderId="43" xfId="0" applyFont="1" applyFill="1" applyBorder="1" applyAlignment="1" applyProtection="1">
      <alignment/>
      <protection/>
    </xf>
    <xf numFmtId="0" fontId="10" fillId="43" borderId="0" xfId="0" applyFont="1" applyFill="1" applyBorder="1" applyAlignment="1" applyProtection="1">
      <alignment horizontal="center"/>
      <protection/>
    </xf>
    <xf numFmtId="0" fontId="10" fillId="43" borderId="110" xfId="0" applyFont="1" applyFill="1" applyBorder="1" applyAlignment="1" applyProtection="1">
      <alignment/>
      <protection/>
    </xf>
    <xf numFmtId="0" fontId="10" fillId="43" borderId="111" xfId="0" applyFont="1" applyFill="1" applyBorder="1" applyAlignment="1" applyProtection="1">
      <alignment horizontal="center"/>
      <protection/>
    </xf>
    <xf numFmtId="0" fontId="10" fillId="43" borderId="64" xfId="0" applyFont="1" applyFill="1" applyBorder="1" applyAlignment="1" applyProtection="1">
      <alignment/>
      <protection/>
    </xf>
    <xf numFmtId="0" fontId="117" fillId="34" borderId="41" xfId="0" applyFont="1" applyFill="1" applyBorder="1" applyAlignment="1" applyProtection="1">
      <alignment/>
      <protection/>
    </xf>
    <xf numFmtId="0" fontId="117" fillId="34" borderId="0" xfId="0" applyFont="1" applyFill="1" applyBorder="1" applyAlignment="1" applyProtection="1">
      <alignment/>
      <protection/>
    </xf>
    <xf numFmtId="3" fontId="11" fillId="35" borderId="10" xfId="0" applyNumberFormat="1" applyFont="1" applyFill="1" applyBorder="1" applyAlignment="1" applyProtection="1">
      <alignment horizontal="right"/>
      <protection/>
    </xf>
    <xf numFmtId="3" fontId="10" fillId="46" borderId="63" xfId="0" applyNumberFormat="1" applyFont="1" applyFill="1" applyBorder="1" applyAlignment="1" applyProtection="1">
      <alignment/>
      <protection/>
    </xf>
    <xf numFmtId="3" fontId="10" fillId="46" borderId="63" xfId="0" applyNumberFormat="1" applyFont="1" applyFill="1" applyBorder="1" applyAlignment="1" applyProtection="1">
      <alignment horizontal="right"/>
      <protection/>
    </xf>
    <xf numFmtId="0" fontId="10" fillId="43" borderId="63" xfId="0" applyFont="1" applyFill="1" applyBorder="1" applyAlignment="1" applyProtection="1">
      <alignment horizontal="center"/>
      <protection locked="0"/>
    </xf>
    <xf numFmtId="3" fontId="20" fillId="0" borderId="10" xfId="0" applyNumberFormat="1" applyFont="1" applyBorder="1" applyAlignment="1" applyProtection="1">
      <alignment horizontal="center" vertical="center"/>
      <protection/>
    </xf>
    <xf numFmtId="0" fontId="14" fillId="43" borderId="0" xfId="0" applyFont="1" applyFill="1" applyBorder="1" applyAlignment="1" applyProtection="1">
      <alignment horizontal="left"/>
      <protection/>
    </xf>
    <xf numFmtId="0" fontId="0" fillId="43" borderId="0" xfId="0" applyFont="1" applyFill="1" applyAlignment="1" applyProtection="1">
      <alignment/>
      <protection/>
    </xf>
    <xf numFmtId="0" fontId="11" fillId="43" borderId="0" xfId="0" applyNumberFormat="1" applyFont="1" applyFill="1" applyBorder="1" applyAlignment="1" applyProtection="1">
      <alignment/>
      <protection locked="0"/>
    </xf>
    <xf numFmtId="0" fontId="15" fillId="34" borderId="0" xfId="0" applyFont="1" applyFill="1" applyBorder="1" applyAlignment="1" applyProtection="1">
      <alignment horizontal="center"/>
      <protection/>
    </xf>
    <xf numFmtId="3" fontId="10" fillId="0" borderId="62" xfId="0" applyNumberFormat="1" applyFont="1" applyFill="1" applyBorder="1" applyAlignment="1" applyProtection="1">
      <alignment horizontal="center"/>
      <protection/>
    </xf>
    <xf numFmtId="3" fontId="10" fillId="0" borderId="44" xfId="0" applyNumberFormat="1" applyFont="1" applyFill="1" applyBorder="1" applyAlignment="1" applyProtection="1">
      <alignment horizontal="right"/>
      <protection locked="0"/>
    </xf>
    <xf numFmtId="3" fontId="10" fillId="35" borderId="0" xfId="0" applyNumberFormat="1" applyFont="1" applyFill="1" applyBorder="1" applyAlignment="1" applyProtection="1">
      <alignment horizontal="right"/>
      <protection/>
    </xf>
    <xf numFmtId="0" fontId="10" fillId="43" borderId="0" xfId="0" applyFont="1" applyFill="1" applyBorder="1" applyAlignment="1" applyProtection="1">
      <alignment horizontal="center"/>
      <protection locked="0"/>
    </xf>
    <xf numFmtId="0" fontId="10" fillId="43" borderId="0" xfId="0" applyFont="1" applyFill="1" applyBorder="1" applyAlignment="1" applyProtection="1">
      <alignment wrapText="1"/>
      <protection/>
    </xf>
    <xf numFmtId="0" fontId="10" fillId="34" borderId="0" xfId="0" applyFont="1" applyFill="1" applyAlignment="1" applyProtection="1">
      <alignment vertical="center"/>
      <protection/>
    </xf>
    <xf numFmtId="173" fontId="10" fillId="34" borderId="0" xfId="42" applyNumberFormat="1" applyFont="1" applyFill="1" applyAlignment="1" applyProtection="1">
      <alignment horizontal="left" vertical="center"/>
      <protection/>
    </xf>
    <xf numFmtId="0" fontId="10" fillId="0" borderId="43" xfId="0" applyFont="1" applyFill="1" applyBorder="1" applyAlignment="1" applyProtection="1">
      <alignment horizontal="left" vertical="center" indent="1"/>
      <protection/>
    </xf>
    <xf numFmtId="0" fontId="17" fillId="43" borderId="0" xfId="0" applyFont="1" applyFill="1" applyBorder="1" applyAlignment="1" applyProtection="1" quotePrefix="1">
      <alignment/>
      <protection/>
    </xf>
    <xf numFmtId="0" fontId="10" fillId="0" borderId="57" xfId="0" applyFont="1" applyFill="1" applyBorder="1" applyAlignment="1" applyProtection="1">
      <alignment horizontal="left" vertical="center" wrapText="1"/>
      <protection/>
    </xf>
    <xf numFmtId="0" fontId="9" fillId="43" borderId="0" xfId="0" applyFont="1" applyFill="1" applyBorder="1" applyAlignment="1" applyProtection="1">
      <alignment horizontal="left"/>
      <protection/>
    </xf>
    <xf numFmtId="0" fontId="118" fillId="34" borderId="0" xfId="0" applyFont="1" applyFill="1" applyBorder="1" applyAlignment="1" applyProtection="1">
      <alignment/>
      <protection/>
    </xf>
    <xf numFmtId="0" fontId="15" fillId="34" borderId="10" xfId="0" applyFont="1" applyFill="1" applyBorder="1" applyAlignment="1" applyProtection="1">
      <alignment horizontal="center" wrapText="1"/>
      <protection locked="0"/>
    </xf>
    <xf numFmtId="0" fontId="10" fillId="34" borderId="0" xfId="0" applyFont="1" applyFill="1" applyBorder="1" applyAlignment="1" applyProtection="1">
      <alignment horizontal="center" wrapText="1"/>
      <protection/>
    </xf>
    <xf numFmtId="0" fontId="11" fillId="34" borderId="0" xfId="0" applyFont="1" applyFill="1" applyBorder="1" applyAlignment="1" applyProtection="1">
      <alignment vertical="center"/>
      <protection/>
    </xf>
    <xf numFmtId="0" fontId="11" fillId="34" borderId="0" xfId="0" applyFont="1" applyFill="1" applyBorder="1" applyAlignment="1" applyProtection="1">
      <alignment/>
      <protection/>
    </xf>
    <xf numFmtId="0" fontId="10" fillId="34" borderId="0" xfId="0" applyFont="1" applyFill="1" applyBorder="1" applyAlignment="1" applyProtection="1">
      <alignment horizontal="left"/>
      <protection/>
    </xf>
    <xf numFmtId="0" fontId="5" fillId="0" borderId="41" xfId="0" applyFont="1" applyFill="1" applyBorder="1" applyAlignment="1" applyProtection="1">
      <alignment horizontal="left"/>
      <protection/>
    </xf>
    <xf numFmtId="0" fontId="5" fillId="0" borderId="56" xfId="0" applyFont="1" applyFill="1" applyBorder="1" applyAlignment="1" applyProtection="1">
      <alignment horizontal="left"/>
      <protection/>
    </xf>
    <xf numFmtId="0" fontId="0" fillId="34" borderId="50" xfId="0" applyFill="1" applyBorder="1" applyAlignment="1" applyProtection="1">
      <alignment/>
      <protection/>
    </xf>
    <xf numFmtId="0" fontId="10" fillId="34" borderId="108" xfId="0" applyFont="1" applyFill="1" applyBorder="1" applyAlignment="1" applyProtection="1">
      <alignment horizontal="left" vertical="center" wrapText="1" indent="1"/>
      <protection/>
    </xf>
    <xf numFmtId="0" fontId="69" fillId="43" borderId="0" xfId="0" applyFont="1" applyFill="1" applyBorder="1" applyAlignment="1" applyProtection="1">
      <alignment horizontal="left"/>
      <protection/>
    </xf>
    <xf numFmtId="0" fontId="25" fillId="43" borderId="0" xfId="0" applyFont="1" applyFill="1" applyBorder="1" applyAlignment="1" applyProtection="1">
      <alignment horizontal="left"/>
      <protection/>
    </xf>
    <xf numFmtId="0" fontId="0" fillId="0" borderId="41" xfId="0" applyBorder="1" applyAlignment="1" applyProtection="1">
      <alignment vertical="center"/>
      <protection/>
    </xf>
    <xf numFmtId="0" fontId="3" fillId="0" borderId="56" xfId="0" applyFont="1" applyBorder="1" applyAlignment="1" applyProtection="1">
      <alignment/>
      <protection/>
    </xf>
    <xf numFmtId="0" fontId="9" fillId="0" borderId="50" xfId="0" applyFont="1" applyFill="1" applyBorder="1" applyAlignment="1" applyProtection="1">
      <alignment horizontal="center"/>
      <protection/>
    </xf>
    <xf numFmtId="3" fontId="11" fillId="0" borderId="41" xfId="0" applyNumberFormat="1" applyFont="1" applyFill="1" applyBorder="1" applyAlignment="1" applyProtection="1">
      <alignment vertical="top"/>
      <protection/>
    </xf>
    <xf numFmtId="3" fontId="10" fillId="0" borderId="50" xfId="0" applyNumberFormat="1" applyFont="1" applyBorder="1" applyAlignment="1" applyProtection="1">
      <alignment/>
      <protection/>
    </xf>
    <xf numFmtId="0" fontId="10" fillId="0" borderId="56" xfId="0" applyFont="1" applyBorder="1" applyAlignment="1" applyProtection="1">
      <alignment/>
      <protection/>
    </xf>
    <xf numFmtId="0" fontId="11" fillId="0" borderId="42" xfId="0" applyFont="1" applyFill="1" applyBorder="1" applyAlignment="1" applyProtection="1">
      <alignment vertical="top"/>
      <protection/>
    </xf>
    <xf numFmtId="0" fontId="11" fillId="0" borderId="54" xfId="0" applyFont="1" applyFill="1" applyBorder="1" applyAlignment="1" applyProtection="1">
      <alignment horizontal="center" vertical="top"/>
      <protection/>
    </xf>
    <xf numFmtId="0" fontId="0" fillId="0" borderId="55" xfId="0" applyBorder="1" applyAlignment="1" applyProtection="1">
      <alignment/>
      <protection/>
    </xf>
    <xf numFmtId="0" fontId="0" fillId="0" borderId="77" xfId="0" applyBorder="1" applyAlignment="1" applyProtection="1">
      <alignment/>
      <protection/>
    </xf>
    <xf numFmtId="0" fontId="0" fillId="0" borderId="108" xfId="0" applyBorder="1" applyAlignment="1" applyProtection="1">
      <alignment/>
      <protection/>
    </xf>
    <xf numFmtId="0" fontId="14" fillId="34" borderId="55" xfId="0" applyFont="1" applyFill="1" applyBorder="1" applyAlignment="1" applyProtection="1">
      <alignment horizontal="left"/>
      <protection/>
    </xf>
    <xf numFmtId="0" fontId="14" fillId="34" borderId="108" xfId="0" applyFont="1" applyFill="1" applyBorder="1" applyAlignment="1" applyProtection="1">
      <alignment horizontal="left"/>
      <protection/>
    </xf>
    <xf numFmtId="0" fontId="3" fillId="34" borderId="42" xfId="0" applyFont="1" applyFill="1" applyBorder="1" applyAlignment="1" applyProtection="1">
      <alignment/>
      <protection/>
    </xf>
    <xf numFmtId="173" fontId="3" fillId="34" borderId="42" xfId="42" applyNumberFormat="1" applyFont="1" applyFill="1" applyBorder="1" applyAlignment="1" applyProtection="1">
      <alignment/>
      <protection/>
    </xf>
    <xf numFmtId="0" fontId="0" fillId="34" borderId="56" xfId="0" applyFill="1" applyBorder="1" applyAlignment="1" applyProtection="1">
      <alignment horizontal="center"/>
      <protection/>
    </xf>
    <xf numFmtId="0" fontId="14" fillId="0" borderId="54" xfId="0" applyFont="1" applyFill="1" applyBorder="1" applyAlignment="1" applyProtection="1">
      <alignment horizontal="left"/>
      <protection/>
    </xf>
    <xf numFmtId="0" fontId="14" fillId="0" borderId="50" xfId="0" applyFont="1" applyFill="1" applyBorder="1" applyAlignment="1" applyProtection="1">
      <alignment horizontal="center"/>
      <protection/>
    </xf>
    <xf numFmtId="9" fontId="117" fillId="46" borderId="10" xfId="71" applyFont="1" applyFill="1" applyBorder="1" applyAlignment="1" applyProtection="1">
      <alignment/>
      <protection/>
    </xf>
    <xf numFmtId="1" fontId="0" fillId="46" borderId="10" xfId="71" applyNumberFormat="1" applyFont="1" applyFill="1" applyBorder="1" applyAlignment="1" applyProtection="1">
      <alignment/>
      <protection/>
    </xf>
    <xf numFmtId="0" fontId="15" fillId="34" borderId="10" xfId="0" applyFont="1" applyFill="1" applyBorder="1" applyAlignment="1" applyProtection="1">
      <alignment horizontal="center"/>
      <protection locked="0"/>
    </xf>
    <xf numFmtId="1" fontId="10" fillId="34" borderId="10" xfId="0" applyNumberFormat="1" applyFont="1" applyFill="1" applyBorder="1" applyAlignment="1" applyProtection="1">
      <alignment horizontal="center"/>
      <protection locked="0"/>
    </xf>
    <xf numFmtId="0" fontId="25" fillId="46" borderId="0" xfId="0" applyFont="1" applyFill="1" applyBorder="1" applyAlignment="1" applyProtection="1">
      <alignment horizontal="left"/>
      <protection/>
    </xf>
    <xf numFmtId="0" fontId="39" fillId="43" borderId="0" xfId="0" applyFont="1" applyFill="1" applyBorder="1" applyAlignment="1" applyProtection="1">
      <alignment horizontal="left"/>
      <protection/>
    </xf>
    <xf numFmtId="0" fontId="10" fillId="43" borderId="0" xfId="0" applyFont="1" applyFill="1" applyBorder="1" applyAlignment="1" applyProtection="1">
      <alignment horizontal="left"/>
      <protection/>
    </xf>
    <xf numFmtId="0" fontId="0" fillId="43" borderId="0" xfId="0" applyFont="1" applyFill="1" applyBorder="1" applyAlignment="1" applyProtection="1">
      <alignment horizontal="left"/>
      <protection/>
    </xf>
    <xf numFmtId="0" fontId="0" fillId="43" borderId="0" xfId="0" applyFont="1" applyFill="1" applyBorder="1" applyAlignment="1" applyProtection="1">
      <alignment horizontal="left" wrapText="1"/>
      <protection/>
    </xf>
    <xf numFmtId="0" fontId="15" fillId="34" borderId="0" xfId="0" applyFont="1" applyFill="1" applyBorder="1" applyAlignment="1" applyProtection="1">
      <alignment horizontal="center" wrapText="1"/>
      <protection locked="0"/>
    </xf>
    <xf numFmtId="0" fontId="11" fillId="34" borderId="0" xfId="0" applyFont="1" applyFill="1" applyAlignment="1" applyProtection="1">
      <alignment horizontal="left" indent="1"/>
      <protection/>
    </xf>
    <xf numFmtId="0" fontId="10" fillId="34" borderId="0" xfId="0" applyFont="1" applyFill="1" applyAlignment="1" applyProtection="1">
      <alignment/>
      <protection/>
    </xf>
    <xf numFmtId="0" fontId="9" fillId="33" borderId="104" xfId="0" applyFont="1" applyFill="1" applyBorder="1" applyAlignment="1" applyProtection="1">
      <alignment vertical="center"/>
      <protection/>
    </xf>
    <xf numFmtId="0" fontId="9" fillId="33" borderId="84" xfId="0" applyFont="1" applyFill="1" applyBorder="1" applyAlignment="1" applyProtection="1">
      <alignment vertical="center"/>
      <protection/>
    </xf>
    <xf numFmtId="0" fontId="9" fillId="33" borderId="160" xfId="0" applyFont="1" applyFill="1" applyBorder="1" applyAlignment="1" applyProtection="1">
      <alignment vertical="center"/>
      <protection/>
    </xf>
    <xf numFmtId="0" fontId="9" fillId="33" borderId="94" xfId="0" applyFont="1" applyFill="1" applyBorder="1" applyAlignment="1" applyProtection="1">
      <alignment vertical="center"/>
      <protection/>
    </xf>
    <xf numFmtId="0" fontId="9" fillId="33" borderId="106" xfId="0" applyFont="1" applyFill="1" applyBorder="1" applyAlignment="1" applyProtection="1">
      <alignment vertical="center"/>
      <protection/>
    </xf>
    <xf numFmtId="0" fontId="9" fillId="33" borderId="156" xfId="0" applyFont="1" applyFill="1" applyBorder="1" applyAlignment="1" applyProtection="1">
      <alignment vertical="center"/>
      <protection/>
    </xf>
    <xf numFmtId="0" fontId="9" fillId="33" borderId="101" xfId="0" applyFont="1" applyFill="1" applyBorder="1" applyAlignment="1" applyProtection="1">
      <alignment vertical="center"/>
      <protection/>
    </xf>
    <xf numFmtId="0" fontId="9" fillId="33" borderId="102" xfId="0" applyFont="1" applyFill="1" applyBorder="1" applyAlignment="1" applyProtection="1">
      <alignment vertical="center"/>
      <protection/>
    </xf>
    <xf numFmtId="0" fontId="3" fillId="0" borderId="54" xfId="0" applyFont="1" applyBorder="1" applyAlignment="1" applyProtection="1">
      <alignment/>
      <protection/>
    </xf>
    <xf numFmtId="0" fontId="3" fillId="0" borderId="74" xfId="0" applyFont="1" applyBorder="1" applyAlignment="1" applyProtection="1">
      <alignment/>
      <protection/>
    </xf>
    <xf numFmtId="0" fontId="3" fillId="0" borderId="50" xfId="0" applyFont="1" applyBorder="1" applyAlignment="1" applyProtection="1">
      <alignment/>
      <protection/>
    </xf>
    <xf numFmtId="0" fontId="14" fillId="0" borderId="50" xfId="0" applyFont="1" applyFill="1" applyBorder="1" applyAlignment="1" applyProtection="1">
      <alignment horizontal="left"/>
      <protection/>
    </xf>
    <xf numFmtId="0" fontId="10" fillId="43" borderId="0" xfId="0" applyFont="1" applyFill="1" applyBorder="1" applyAlignment="1" applyProtection="1">
      <alignment vertical="center"/>
      <protection/>
    </xf>
    <xf numFmtId="0" fontId="3" fillId="43" borderId="0" xfId="0" applyFont="1" applyFill="1" applyBorder="1" applyAlignment="1" applyProtection="1">
      <alignment/>
      <protection/>
    </xf>
    <xf numFmtId="173" fontId="3" fillId="43" borderId="0" xfId="42" applyNumberFormat="1" applyFont="1" applyFill="1" applyBorder="1" applyAlignment="1" applyProtection="1">
      <alignment/>
      <protection/>
    </xf>
    <xf numFmtId="0" fontId="45" fillId="43" borderId="0" xfId="0" applyFont="1" applyFill="1" applyBorder="1" applyAlignment="1" applyProtection="1">
      <alignment horizontal="left" wrapText="1"/>
      <protection/>
    </xf>
    <xf numFmtId="0" fontId="44" fillId="43" borderId="0" xfId="0" applyFont="1" applyFill="1" applyBorder="1" applyAlignment="1" applyProtection="1">
      <alignment horizontal="left" wrapText="1"/>
      <protection/>
    </xf>
    <xf numFmtId="0" fontId="10" fillId="43" borderId="40" xfId="0" applyFont="1" applyFill="1" applyBorder="1" applyAlignment="1" applyProtection="1">
      <alignment vertical="center"/>
      <protection/>
    </xf>
    <xf numFmtId="0" fontId="10" fillId="43" borderId="41" xfId="0" applyFont="1" applyFill="1" applyBorder="1" applyAlignment="1" applyProtection="1">
      <alignment vertical="center"/>
      <protection/>
    </xf>
    <xf numFmtId="0" fontId="10" fillId="43" borderId="43" xfId="0" applyFont="1" applyFill="1" applyBorder="1" applyAlignment="1" applyProtection="1">
      <alignment vertical="center"/>
      <protection/>
    </xf>
    <xf numFmtId="0" fontId="10" fillId="43" borderId="0" xfId="0" applyFont="1" applyFill="1" applyAlignment="1" applyProtection="1">
      <alignment vertical="center"/>
      <protection/>
    </xf>
    <xf numFmtId="0" fontId="3" fillId="43" borderId="43" xfId="0" applyFont="1" applyFill="1" applyBorder="1" applyAlignment="1" applyProtection="1">
      <alignment/>
      <protection/>
    </xf>
    <xf numFmtId="173" fontId="3" fillId="43" borderId="41" xfId="42" applyNumberFormat="1" applyFont="1" applyFill="1" applyBorder="1" applyAlignment="1" applyProtection="1">
      <alignment/>
      <protection/>
    </xf>
    <xf numFmtId="173" fontId="3" fillId="43" borderId="43" xfId="42" applyNumberFormat="1" applyFont="1" applyFill="1" applyBorder="1" applyAlignment="1" applyProtection="1">
      <alignment/>
      <protection/>
    </xf>
    <xf numFmtId="0" fontId="0" fillId="43" borderId="43" xfId="0" applyFill="1" applyBorder="1" applyAlignment="1" applyProtection="1">
      <alignment/>
      <protection/>
    </xf>
    <xf numFmtId="0" fontId="0" fillId="43" borderId="41" xfId="0" applyFill="1" applyBorder="1" applyAlignment="1" applyProtection="1">
      <alignment/>
      <protection/>
    </xf>
    <xf numFmtId="0" fontId="3" fillId="43" borderId="0" xfId="0" applyFont="1" applyFill="1" applyBorder="1" applyAlignment="1" applyProtection="1">
      <alignment horizontal="center" vertical="center" wrapText="1"/>
      <protection/>
    </xf>
    <xf numFmtId="0" fontId="7" fillId="0" borderId="0" xfId="0" applyFont="1" applyAlignment="1" applyProtection="1">
      <alignment horizontal="left" vertical="center"/>
      <protection/>
    </xf>
    <xf numFmtId="3" fontId="55" fillId="34" borderId="0" xfId="0" applyNumberFormat="1" applyFont="1" applyFill="1" applyAlignment="1" applyProtection="1">
      <alignment horizontal="left"/>
      <protection/>
    </xf>
    <xf numFmtId="0" fontId="56" fillId="46" borderId="107" xfId="0" applyFont="1" applyFill="1" applyBorder="1" applyAlignment="1" applyProtection="1">
      <alignment horizontal="left"/>
      <protection/>
    </xf>
    <xf numFmtId="0" fontId="0" fillId="46" borderId="112" xfId="0" applyFill="1" applyBorder="1" applyAlignment="1" applyProtection="1">
      <alignment horizontal="center"/>
      <protection/>
    </xf>
    <xf numFmtId="0" fontId="0" fillId="46" borderId="132" xfId="0" applyFill="1" applyBorder="1" applyAlignment="1" applyProtection="1">
      <alignment/>
      <protection/>
    </xf>
    <xf numFmtId="0" fontId="10" fillId="43" borderId="43" xfId="0" applyFont="1" applyFill="1" applyBorder="1" applyAlignment="1" applyProtection="1">
      <alignment vertical="center"/>
      <protection/>
    </xf>
    <xf numFmtId="0" fontId="11" fillId="43" borderId="41" xfId="0" applyFont="1" applyFill="1" applyBorder="1" applyAlignment="1" applyProtection="1">
      <alignment horizontal="center" vertical="top"/>
      <protection/>
    </xf>
    <xf numFmtId="0" fontId="11" fillId="43" borderId="0" xfId="0" applyFont="1" applyFill="1" applyBorder="1" applyAlignment="1" applyProtection="1">
      <alignment horizontal="center" vertical="top"/>
      <protection/>
    </xf>
    <xf numFmtId="0" fontId="11" fillId="43" borderId="57" xfId="0" applyFont="1" applyFill="1" applyBorder="1" applyAlignment="1" applyProtection="1">
      <alignment horizontal="center" vertical="top"/>
      <protection/>
    </xf>
    <xf numFmtId="0" fontId="11" fillId="43" borderId="43" xfId="0" applyFont="1" applyFill="1" applyBorder="1" applyAlignment="1" applyProtection="1">
      <alignment vertical="top"/>
      <protection/>
    </xf>
    <xf numFmtId="0" fontId="10" fillId="43" borderId="0" xfId="0" applyFont="1" applyFill="1" applyBorder="1" applyAlignment="1" applyProtection="1">
      <alignment vertical="center"/>
      <protection/>
    </xf>
    <xf numFmtId="0" fontId="11" fillId="43" borderId="108" xfId="0" applyFont="1" applyFill="1" applyBorder="1" applyAlignment="1" applyProtection="1">
      <alignment vertical="top"/>
      <protection/>
    </xf>
    <xf numFmtId="0" fontId="11" fillId="43" borderId="55" xfId="0" applyFont="1" applyFill="1" applyBorder="1" applyAlignment="1" applyProtection="1">
      <alignment vertical="top"/>
      <protection/>
    </xf>
    <xf numFmtId="0" fontId="7" fillId="43" borderId="43" xfId="0" applyFont="1" applyFill="1" applyBorder="1" applyAlignment="1" applyProtection="1">
      <alignment/>
      <protection/>
    </xf>
    <xf numFmtId="0" fontId="0" fillId="43" borderId="57" xfId="0" applyFill="1" applyBorder="1" applyAlignment="1" applyProtection="1">
      <alignment/>
      <protection/>
    </xf>
    <xf numFmtId="0" fontId="10" fillId="43" borderId="43" xfId="0" applyFont="1" applyFill="1" applyBorder="1" applyAlignment="1" applyProtection="1">
      <alignment/>
      <protection/>
    </xf>
    <xf numFmtId="0" fontId="10" fillId="43" borderId="41" xfId="0" applyFont="1" applyFill="1" applyBorder="1" applyAlignment="1" applyProtection="1">
      <alignment/>
      <protection/>
    </xf>
    <xf numFmtId="0" fontId="10" fillId="43" borderId="56" xfId="0" applyFont="1" applyFill="1" applyBorder="1" applyAlignment="1" applyProtection="1">
      <alignment/>
      <protection/>
    </xf>
    <xf numFmtId="0" fontId="10" fillId="43" borderId="44" xfId="0" applyFont="1" applyFill="1" applyBorder="1" applyAlignment="1" applyProtection="1">
      <alignment/>
      <protection/>
    </xf>
    <xf numFmtId="0" fontId="10" fillId="43" borderId="43" xfId="0" applyFont="1" applyFill="1" applyBorder="1" applyAlignment="1" applyProtection="1" quotePrefix="1">
      <alignment/>
      <protection/>
    </xf>
    <xf numFmtId="0" fontId="11" fillId="43" borderId="42" xfId="0" applyFont="1" applyFill="1" applyBorder="1" applyAlignment="1" applyProtection="1">
      <alignment/>
      <protection/>
    </xf>
    <xf numFmtId="0" fontId="10" fillId="43" borderId="42" xfId="0" applyFont="1" applyFill="1" applyBorder="1" applyAlignment="1" applyProtection="1">
      <alignment/>
      <protection/>
    </xf>
    <xf numFmtId="0" fontId="0" fillId="43" borderId="43" xfId="0" applyFont="1" applyFill="1" applyBorder="1" applyAlignment="1" applyProtection="1">
      <alignment/>
      <protection/>
    </xf>
    <xf numFmtId="0" fontId="10" fillId="43" borderId="57" xfId="0" applyFont="1" applyFill="1" applyBorder="1" applyAlignment="1" applyProtection="1">
      <alignment/>
      <protection/>
    </xf>
    <xf numFmtId="0" fontId="23" fillId="43" borderId="0" xfId="64" applyFont="1" applyFill="1" applyBorder="1" applyAlignment="1" applyProtection="1">
      <alignment horizontal="left"/>
      <protection/>
    </xf>
    <xf numFmtId="0" fontId="23" fillId="43" borderId="107" xfId="0" applyFont="1" applyFill="1" applyBorder="1" applyAlignment="1" applyProtection="1">
      <alignment/>
      <protection/>
    </xf>
    <xf numFmtId="0" fontId="23" fillId="43" borderId="112" xfId="0" applyFont="1" applyFill="1" applyBorder="1" applyAlignment="1" applyProtection="1">
      <alignment/>
      <protection/>
    </xf>
    <xf numFmtId="0" fontId="48" fillId="43" borderId="0" xfId="0" applyFont="1" applyFill="1" applyAlignment="1" applyProtection="1">
      <alignment/>
      <protection/>
    </xf>
    <xf numFmtId="0" fontId="1" fillId="43" borderId="0" xfId="0" applyFont="1" applyFill="1" applyAlignment="1" applyProtection="1">
      <alignment/>
      <protection/>
    </xf>
    <xf numFmtId="0" fontId="0" fillId="43" borderId="0" xfId="0" applyFill="1" applyBorder="1" applyAlignment="1" applyProtection="1">
      <alignment/>
      <protection locked="0"/>
    </xf>
    <xf numFmtId="0" fontId="5" fillId="43" borderId="43" xfId="0" applyFont="1" applyFill="1" applyBorder="1" applyAlignment="1" applyProtection="1">
      <alignment horizontal="left"/>
      <protection/>
    </xf>
    <xf numFmtId="0" fontId="14" fillId="43" borderId="43" xfId="0" applyFont="1" applyFill="1" applyBorder="1" applyAlignment="1" applyProtection="1">
      <alignment horizontal="left"/>
      <protection/>
    </xf>
    <xf numFmtId="0" fontId="14" fillId="43" borderId="41" xfId="0" applyFont="1" applyFill="1" applyBorder="1" applyAlignment="1" applyProtection="1">
      <alignment horizontal="left"/>
      <protection/>
    </xf>
    <xf numFmtId="0" fontId="11" fillId="54" borderId="131" xfId="0" applyFont="1" applyFill="1" applyBorder="1" applyAlignment="1" applyProtection="1">
      <alignment horizontal="center" vertical="center"/>
      <protection/>
    </xf>
    <xf numFmtId="0" fontId="5" fillId="43" borderId="43" xfId="0" applyFont="1" applyFill="1" applyBorder="1" applyAlignment="1" applyProtection="1">
      <alignment vertical="center"/>
      <protection/>
    </xf>
    <xf numFmtId="0" fontId="5" fillId="43" borderId="43" xfId="0" applyFont="1" applyFill="1" applyBorder="1" applyAlignment="1" applyProtection="1">
      <alignment/>
      <protection/>
    </xf>
    <xf numFmtId="0" fontId="3" fillId="43" borderId="41" xfId="0" applyFont="1" applyFill="1" applyBorder="1" applyAlignment="1" applyProtection="1">
      <alignment/>
      <protection/>
    </xf>
    <xf numFmtId="0" fontId="0" fillId="43" borderId="0" xfId="0" applyFill="1" applyBorder="1" applyAlignment="1" applyProtection="1">
      <alignment horizontal="center"/>
      <protection/>
    </xf>
    <xf numFmtId="0" fontId="10" fillId="43" borderId="50" xfId="0" applyFont="1" applyFill="1" applyBorder="1" applyAlignment="1" applyProtection="1">
      <alignment/>
      <protection/>
    </xf>
    <xf numFmtId="0" fontId="10" fillId="43" borderId="54" xfId="0" applyFont="1" applyFill="1" applyBorder="1" applyAlignment="1" applyProtection="1">
      <alignment horizontal="right"/>
      <protection/>
    </xf>
    <xf numFmtId="0" fontId="10" fillId="43" borderId="56" xfId="0" applyFont="1" applyFill="1" applyBorder="1" applyAlignment="1" applyProtection="1">
      <alignment horizontal="right" wrapText="1"/>
      <protection/>
    </xf>
    <xf numFmtId="3" fontId="20" fillId="43" borderId="10" xfId="0" applyNumberFormat="1" applyFont="1" applyFill="1" applyBorder="1" applyAlignment="1" applyProtection="1">
      <alignment horizontal="center" vertical="center"/>
      <protection/>
    </xf>
    <xf numFmtId="0" fontId="20" fillId="54" borderId="10" xfId="0" applyFont="1" applyFill="1" applyBorder="1" applyAlignment="1" applyProtection="1">
      <alignment horizontal="center" vertical="center" wrapText="1"/>
      <protection/>
    </xf>
    <xf numFmtId="0" fontId="10" fillId="43" borderId="57" xfId="0" applyFont="1" applyFill="1" applyBorder="1" applyAlignment="1" applyProtection="1">
      <alignment horizontal="left" vertical="center" wrapText="1"/>
      <protection/>
    </xf>
    <xf numFmtId="0" fontId="10" fillId="43" borderId="0" xfId="0" applyFont="1" applyFill="1" applyAlignment="1" applyProtection="1" quotePrefix="1">
      <alignment/>
      <protection/>
    </xf>
    <xf numFmtId="0" fontId="10" fillId="43" borderId="77" xfId="0" applyFont="1" applyFill="1" applyBorder="1" applyAlignment="1" applyProtection="1" quotePrefix="1">
      <alignment/>
      <protection/>
    </xf>
    <xf numFmtId="0" fontId="0" fillId="43" borderId="50" xfId="0" applyFont="1" applyFill="1" applyBorder="1" applyAlignment="1" applyProtection="1" quotePrefix="1">
      <alignment/>
      <protection/>
    </xf>
    <xf numFmtId="0" fontId="10" fillId="0" borderId="57" xfId="0" applyFont="1" applyFill="1" applyBorder="1" applyAlignment="1" applyProtection="1">
      <alignment horizontal="left" vertical="center"/>
      <protection/>
    </xf>
    <xf numFmtId="0" fontId="15" fillId="43" borderId="0" xfId="0" applyFont="1" applyFill="1" applyBorder="1" applyAlignment="1" applyProtection="1">
      <alignment horizontal="center" wrapText="1"/>
      <protection/>
    </xf>
    <xf numFmtId="0" fontId="15" fillId="43" borderId="0" xfId="0" applyFont="1" applyFill="1" applyBorder="1" applyAlignment="1" applyProtection="1">
      <alignment horizontal="left"/>
      <protection/>
    </xf>
    <xf numFmtId="0" fontId="3" fillId="43" borderId="0" xfId="0" applyFont="1" applyFill="1" applyAlignment="1" applyProtection="1">
      <alignment horizontal="center"/>
      <protection/>
    </xf>
    <xf numFmtId="0" fontId="10" fillId="43" borderId="0" xfId="0" applyFont="1" applyFill="1" applyAlignment="1" applyProtection="1">
      <alignment horizontal="left" indent="1"/>
      <protection/>
    </xf>
    <xf numFmtId="173" fontId="10" fillId="43" borderId="0" xfId="42" applyNumberFormat="1" applyFont="1" applyFill="1" applyAlignment="1" applyProtection="1">
      <alignment/>
      <protection/>
    </xf>
    <xf numFmtId="0" fontId="11" fillId="43" borderId="102" xfId="64" applyFont="1" applyFill="1" applyBorder="1" applyAlignment="1" applyProtection="1">
      <alignment vertical="center"/>
      <protection/>
    </xf>
    <xf numFmtId="0" fontId="11" fillId="43" borderId="103" xfId="64" applyFont="1" applyFill="1" applyBorder="1" applyAlignment="1" applyProtection="1">
      <alignment vertical="center"/>
      <protection/>
    </xf>
    <xf numFmtId="0" fontId="20" fillId="43" borderId="12" xfId="0" applyFont="1" applyFill="1" applyBorder="1" applyAlignment="1" applyProtection="1">
      <alignment horizontal="center" vertical="center" wrapText="1"/>
      <protection/>
    </xf>
    <xf numFmtId="0" fontId="11" fillId="54" borderId="12" xfId="0" applyFont="1" applyFill="1" applyBorder="1" applyAlignment="1" applyProtection="1">
      <alignment horizontal="center" vertical="center" wrapText="1"/>
      <protection/>
    </xf>
    <xf numFmtId="0" fontId="10" fillId="0" borderId="56" xfId="0" applyFont="1" applyFill="1" applyBorder="1" applyAlignment="1" applyProtection="1">
      <alignment vertical="center"/>
      <protection/>
    </xf>
    <xf numFmtId="0" fontId="10" fillId="0" borderId="161" xfId="0" applyFont="1" applyFill="1" applyBorder="1" applyAlignment="1" applyProtection="1">
      <alignment/>
      <protection/>
    </xf>
    <xf numFmtId="0" fontId="10" fillId="0" borderId="56" xfId="0" applyFont="1" applyFill="1" applyBorder="1" applyAlignment="1" applyProtection="1">
      <alignment/>
      <protection/>
    </xf>
    <xf numFmtId="0" fontId="10" fillId="0" borderId="0" xfId="0" applyFont="1" applyFill="1" applyBorder="1" applyAlignment="1" applyProtection="1" quotePrefix="1">
      <alignment/>
      <protection/>
    </xf>
    <xf numFmtId="0" fontId="0" fillId="0" borderId="0" xfId="0" applyFont="1" applyBorder="1" applyAlignment="1" applyProtection="1">
      <alignment/>
      <protection/>
    </xf>
    <xf numFmtId="0" fontId="10" fillId="0" borderId="102" xfId="0" applyFont="1" applyFill="1" applyBorder="1" applyAlignment="1" applyProtection="1">
      <alignment horizontal="center" vertical="center" wrapText="1"/>
      <protection locked="0"/>
    </xf>
    <xf numFmtId="178" fontId="10" fillId="35" borderId="94" xfId="0" applyNumberFormat="1" applyFont="1" applyFill="1" applyBorder="1" applyAlignment="1" applyProtection="1">
      <alignment horizontal="center" vertical="center" wrapText="1"/>
      <protection/>
    </xf>
    <xf numFmtId="0" fontId="10" fillId="35" borderId="94" xfId="0" applyFont="1" applyFill="1" applyBorder="1" applyAlignment="1" applyProtection="1">
      <alignment horizontal="center" vertical="center" wrapText="1"/>
      <protection/>
    </xf>
    <xf numFmtId="15" fontId="10" fillId="34" borderId="94" xfId="0" applyNumberFormat="1" applyFont="1" applyFill="1" applyBorder="1" applyAlignment="1" applyProtection="1">
      <alignment horizontal="center" vertical="center"/>
      <protection locked="0"/>
    </xf>
    <xf numFmtId="0" fontId="11" fillId="36" borderId="132" xfId="0" applyFont="1" applyFill="1" applyBorder="1" applyAlignment="1" applyProtection="1">
      <alignment horizontal="center" vertical="center" wrapText="1"/>
      <protection/>
    </xf>
    <xf numFmtId="0" fontId="10" fillId="0" borderId="162" xfId="0" applyFont="1" applyFill="1" applyBorder="1" applyAlignment="1" applyProtection="1">
      <alignment horizontal="left" vertical="center"/>
      <protection locked="0"/>
    </xf>
    <xf numFmtId="0" fontId="10" fillId="0" borderId="79" xfId="0" applyFont="1" applyFill="1" applyBorder="1" applyAlignment="1" applyProtection="1">
      <alignment horizontal="left" vertical="center"/>
      <protection locked="0"/>
    </xf>
    <xf numFmtId="0" fontId="10" fillId="0" borderId="98" xfId="0" applyFont="1" applyFill="1" applyBorder="1" applyAlignment="1" applyProtection="1">
      <alignment horizontal="left" vertical="center"/>
      <protection locked="0"/>
    </xf>
    <xf numFmtId="3" fontId="10" fillId="35" borderId="156" xfId="0" applyNumberFormat="1" applyFont="1" applyFill="1" applyBorder="1" applyAlignment="1" applyProtection="1">
      <alignment horizontal="center" vertical="center"/>
      <protection/>
    </xf>
    <xf numFmtId="0" fontId="0" fillId="43" borderId="0" xfId="0" applyFont="1" applyFill="1" applyBorder="1" applyAlignment="1" applyProtection="1">
      <alignment/>
      <protection/>
    </xf>
    <xf numFmtId="0" fontId="10" fillId="0" borderId="0" xfId="0" applyFont="1" applyFill="1" applyBorder="1" applyAlignment="1" applyProtection="1">
      <alignment/>
      <protection/>
    </xf>
    <xf numFmtId="0" fontId="10" fillId="43" borderId="63" xfId="0" applyFont="1" applyFill="1" applyBorder="1" applyAlignment="1" applyProtection="1">
      <alignment/>
      <protection/>
    </xf>
    <xf numFmtId="0" fontId="10" fillId="0" borderId="77" xfId="0" applyFont="1" applyBorder="1" applyAlignment="1" applyProtection="1">
      <alignment/>
      <protection/>
    </xf>
    <xf numFmtId="0" fontId="10" fillId="0" borderId="108" xfId="0" applyFont="1" applyBorder="1" applyAlignment="1" applyProtection="1">
      <alignment/>
      <protection/>
    </xf>
    <xf numFmtId="180" fontId="0" fillId="34" borderId="78" xfId="0" applyNumberFormat="1" applyFont="1" applyFill="1" applyBorder="1" applyAlignment="1" applyProtection="1">
      <alignment horizontal="center" vertical="center" wrapText="1"/>
      <protection locked="0"/>
    </xf>
    <xf numFmtId="0" fontId="11" fillId="36" borderId="10" xfId="0" applyFont="1" applyFill="1" applyBorder="1" applyAlignment="1" applyProtection="1">
      <alignment horizontal="center" vertical="center" wrapText="1"/>
      <protection/>
    </xf>
    <xf numFmtId="3" fontId="10" fillId="34" borderId="94" xfId="0" applyNumberFormat="1" applyFont="1" applyFill="1" applyBorder="1" applyAlignment="1" applyProtection="1">
      <alignment horizontal="center" vertical="center" wrapText="1"/>
      <protection locked="0"/>
    </xf>
    <xf numFmtId="0" fontId="11" fillId="54" borderId="131" xfId="0" applyFont="1" applyFill="1" applyBorder="1" applyAlignment="1" applyProtection="1">
      <alignment horizontal="center" vertical="center" wrapText="1"/>
      <protection/>
    </xf>
    <xf numFmtId="0" fontId="119" fillId="34" borderId="0" xfId="0" applyNumberFormat="1" applyFont="1" applyFill="1" applyAlignment="1" applyProtection="1">
      <alignment wrapText="1"/>
      <protection/>
    </xf>
    <xf numFmtId="0" fontId="119" fillId="34" borderId="0" xfId="0" applyFont="1" applyFill="1" applyAlignment="1" applyProtection="1">
      <alignment wrapText="1"/>
      <protection/>
    </xf>
    <xf numFmtId="0" fontId="119" fillId="34" borderId="0" xfId="0" applyFont="1" applyFill="1" applyAlignment="1" applyProtection="1">
      <alignment vertical="top" wrapText="1"/>
      <protection/>
    </xf>
    <xf numFmtId="0" fontId="3" fillId="43" borderId="44" xfId="0" applyFont="1" applyFill="1" applyBorder="1" applyAlignment="1" applyProtection="1">
      <alignment/>
      <protection/>
    </xf>
    <xf numFmtId="0" fontId="3" fillId="43" borderId="60" xfId="0" applyFont="1" applyFill="1" applyBorder="1" applyAlignment="1" applyProtection="1">
      <alignment/>
      <protection/>
    </xf>
    <xf numFmtId="0" fontId="10" fillId="34" borderId="10" xfId="64" applyFont="1" applyFill="1" applyBorder="1" applyAlignment="1" applyProtection="1">
      <alignment/>
      <protection locked="0"/>
    </xf>
    <xf numFmtId="0" fontId="23" fillId="43" borderId="132" xfId="0" applyFont="1" applyFill="1" applyBorder="1" applyAlignment="1" applyProtection="1">
      <alignment/>
      <protection/>
    </xf>
    <xf numFmtId="0" fontId="9" fillId="33" borderId="163" xfId="0" applyFont="1" applyFill="1" applyBorder="1" applyAlignment="1" applyProtection="1">
      <alignment vertical="center"/>
      <protection/>
    </xf>
    <xf numFmtId="0" fontId="9" fillId="33" borderId="131" xfId="0" applyFont="1" applyFill="1" applyBorder="1" applyAlignment="1" applyProtection="1">
      <alignment vertical="center"/>
      <protection/>
    </xf>
    <xf numFmtId="0" fontId="9" fillId="33" borderId="164" xfId="0" applyFont="1" applyFill="1" applyBorder="1" applyAlignment="1" applyProtection="1">
      <alignment vertical="center"/>
      <protection/>
    </xf>
    <xf numFmtId="0" fontId="11" fillId="36" borderId="37" xfId="0" applyFont="1" applyFill="1" applyBorder="1" applyAlignment="1" applyProtection="1">
      <alignment horizontal="center" vertical="center"/>
      <protection/>
    </xf>
    <xf numFmtId="0" fontId="11" fillId="39" borderId="15" xfId="0" applyFont="1" applyFill="1" applyBorder="1" applyAlignment="1" applyProtection="1">
      <alignment horizontal="center" vertical="center" wrapText="1"/>
      <protection/>
    </xf>
    <xf numFmtId="0" fontId="11" fillId="36" borderId="15" xfId="0" applyFont="1" applyFill="1" applyBorder="1" applyAlignment="1" applyProtection="1">
      <alignment horizontal="center" vertical="center" wrapText="1"/>
      <protection/>
    </xf>
    <xf numFmtId="0" fontId="11" fillId="34" borderId="10" xfId="0" applyFont="1" applyFill="1" applyBorder="1" applyAlignment="1" applyProtection="1">
      <alignment horizontal="center" vertical="center"/>
      <protection/>
    </xf>
    <xf numFmtId="0" fontId="10" fillId="34" borderId="36" xfId="0" applyFont="1" applyFill="1" applyBorder="1" applyAlignment="1" applyProtection="1">
      <alignment vertical="center"/>
      <protection/>
    </xf>
    <xf numFmtId="0" fontId="11" fillId="39" borderId="10" xfId="0" applyFont="1" applyFill="1" applyBorder="1" applyAlignment="1" applyProtection="1">
      <alignment horizontal="center" vertical="center" wrapText="1"/>
      <protection/>
    </xf>
    <xf numFmtId="0" fontId="10" fillId="34" borderId="84" xfId="0" applyFont="1" applyFill="1" applyBorder="1" applyAlignment="1" applyProtection="1">
      <alignment vertical="center" wrapText="1"/>
      <protection locked="0"/>
    </xf>
    <xf numFmtId="0" fontId="10" fillId="35" borderId="103" xfId="0" applyFont="1" applyFill="1" applyBorder="1" applyAlignment="1" applyProtection="1">
      <alignment horizontal="center" vertical="center" wrapText="1"/>
      <protection/>
    </xf>
    <xf numFmtId="49" fontId="10" fillId="43" borderId="94" xfId="0" applyNumberFormat="1" applyFont="1" applyFill="1" applyBorder="1" applyAlignment="1" applyProtection="1">
      <alignment horizontal="center" vertical="center" wrapText="1"/>
      <protection locked="0"/>
    </xf>
    <xf numFmtId="43" fontId="10" fillId="43" borderId="94" xfId="0" applyNumberFormat="1" applyFont="1" applyFill="1" applyBorder="1" applyAlignment="1" applyProtection="1">
      <alignment horizontal="center" vertical="center" wrapText="1"/>
      <protection locked="0"/>
    </xf>
    <xf numFmtId="181" fontId="10" fillId="46" borderId="94" xfId="0" applyNumberFormat="1" applyFont="1" applyFill="1" applyBorder="1" applyAlignment="1" applyProtection="1">
      <alignment horizontal="center" vertical="center" wrapText="1"/>
      <protection/>
    </xf>
    <xf numFmtId="0" fontId="10" fillId="34" borderId="94" xfId="0" applyNumberFormat="1" applyFont="1" applyFill="1" applyBorder="1" applyAlignment="1" applyProtection="1">
      <alignment horizontal="center" vertical="center" wrapText="1"/>
      <protection locked="0"/>
    </xf>
    <xf numFmtId="0" fontId="11" fillId="34" borderId="163" xfId="0" applyFont="1" applyFill="1" applyBorder="1" applyAlignment="1" applyProtection="1">
      <alignment horizontal="center" vertical="center"/>
      <protection locked="0"/>
    </xf>
    <xf numFmtId="0" fontId="11" fillId="54" borderId="164" xfId="0" applyFont="1" applyFill="1" applyBorder="1" applyAlignment="1" applyProtection="1">
      <alignment horizontal="center" vertical="center" wrapText="1"/>
      <protection/>
    </xf>
    <xf numFmtId="175" fontId="11" fillId="0" borderId="165" xfId="0" applyNumberFormat="1" applyFont="1" applyFill="1" applyBorder="1" applyAlignment="1" applyProtection="1">
      <alignment horizontal="right" vertical="center"/>
      <protection locked="0"/>
    </xf>
    <xf numFmtId="175" fontId="11" fillId="0" borderId="13" xfId="0" applyNumberFormat="1" applyFont="1" applyFill="1" applyBorder="1" applyAlignment="1" applyProtection="1">
      <alignment horizontal="right" vertical="center"/>
      <protection locked="0"/>
    </xf>
    <xf numFmtId="175" fontId="10" fillId="0" borderId="13" xfId="0" applyNumberFormat="1" applyFont="1" applyFill="1" applyBorder="1" applyAlignment="1" applyProtection="1">
      <alignment horizontal="right" vertical="center"/>
      <protection locked="0"/>
    </xf>
    <xf numFmtId="175" fontId="11" fillId="0" borderId="159" xfId="0" applyNumberFormat="1" applyFont="1" applyFill="1" applyBorder="1" applyAlignment="1" applyProtection="1">
      <alignment horizontal="right" vertical="center"/>
      <protection locked="0"/>
    </xf>
    <xf numFmtId="175" fontId="11" fillId="0" borderId="164" xfId="0" applyNumberFormat="1" applyFont="1" applyFill="1" applyBorder="1" applyAlignment="1" applyProtection="1">
      <alignment horizontal="right" vertical="center"/>
      <protection/>
    </xf>
    <xf numFmtId="0" fontId="120" fillId="34" borderId="0" xfId="0" applyFont="1" applyFill="1" applyAlignment="1" applyProtection="1">
      <alignment wrapText="1"/>
      <protection/>
    </xf>
    <xf numFmtId="0" fontId="119" fillId="34" borderId="0" xfId="0" applyNumberFormat="1" applyFont="1" applyFill="1" applyAlignment="1" applyProtection="1" quotePrefix="1">
      <alignment wrapText="1"/>
      <protection/>
    </xf>
    <xf numFmtId="0" fontId="119" fillId="34" borderId="0" xfId="0" applyNumberFormat="1" applyFont="1" applyFill="1" applyAlignment="1" applyProtection="1">
      <alignment vertical="top" wrapText="1"/>
      <protection/>
    </xf>
    <xf numFmtId="0" fontId="119" fillId="34" borderId="0" xfId="0" applyFont="1" applyFill="1" applyAlignment="1" applyProtection="1">
      <alignment vertical="center" wrapText="1"/>
      <protection/>
    </xf>
    <xf numFmtId="0" fontId="121" fillId="34" borderId="0" xfId="0" applyFont="1" applyFill="1" applyAlignment="1" applyProtection="1">
      <alignment wrapText="1"/>
      <protection/>
    </xf>
    <xf numFmtId="174" fontId="10" fillId="0" borderId="13" xfId="0" applyNumberFormat="1" applyFont="1" applyFill="1" applyBorder="1" applyAlignment="1" applyProtection="1">
      <alignment horizontal="left" vertical="center" indent="1"/>
      <protection locked="0"/>
    </xf>
    <xf numFmtId="0" fontId="11" fillId="55" borderId="107" xfId="0" applyFont="1" applyFill="1" applyBorder="1" applyAlignment="1" applyProtection="1">
      <alignment horizontal="center" vertical="center"/>
      <protection/>
    </xf>
    <xf numFmtId="0" fontId="11" fillId="43" borderId="0" xfId="0" applyFont="1" applyFill="1" applyBorder="1" applyAlignment="1" applyProtection="1">
      <alignment horizontal="right" vertical="center"/>
      <protection/>
    </xf>
    <xf numFmtId="175" fontId="10" fillId="43" borderId="0" xfId="0" applyNumberFormat="1" applyFont="1" applyFill="1" applyBorder="1" applyAlignment="1" applyProtection="1">
      <alignment horizontal="right" vertical="center"/>
      <protection/>
    </xf>
    <xf numFmtId="175" fontId="11" fillId="43" borderId="0" xfId="0" applyNumberFormat="1" applyFont="1" applyFill="1" applyBorder="1" applyAlignment="1" applyProtection="1">
      <alignment horizontal="right" vertical="center"/>
      <protection/>
    </xf>
    <xf numFmtId="0" fontId="10" fillId="43" borderId="0" xfId="0" applyFont="1" applyFill="1" applyBorder="1" applyAlignment="1" applyProtection="1">
      <alignment horizontal="right" vertical="center"/>
      <protection/>
    </xf>
    <xf numFmtId="0" fontId="10" fillId="43" borderId="0" xfId="0" applyFont="1" applyFill="1" applyBorder="1" applyAlignment="1" applyProtection="1">
      <alignment horizontal="left" vertical="center"/>
      <protection/>
    </xf>
    <xf numFmtId="0" fontId="0" fillId="43" borderId="0" xfId="0" applyFont="1" applyFill="1" applyBorder="1" applyAlignment="1" applyProtection="1">
      <alignment horizontal="right" vertical="center"/>
      <protection/>
    </xf>
    <xf numFmtId="0" fontId="11" fillId="55" borderId="163" xfId="0" applyFont="1" applyFill="1" applyBorder="1" applyAlignment="1" applyProtection="1">
      <alignment horizontal="center" vertical="center"/>
      <protection/>
    </xf>
    <xf numFmtId="0" fontId="11" fillId="34" borderId="131" xfId="0" applyFont="1" applyFill="1" applyBorder="1" applyAlignment="1" applyProtection="1">
      <alignment horizontal="center" vertical="center"/>
      <protection locked="0"/>
    </xf>
    <xf numFmtId="0" fontId="25" fillId="34" borderId="0" xfId="0" applyFont="1" applyFill="1" applyBorder="1" applyAlignment="1" applyProtection="1">
      <alignment/>
      <protection/>
    </xf>
    <xf numFmtId="0" fontId="25" fillId="34" borderId="0" xfId="0" applyFont="1" applyFill="1" applyAlignment="1" applyProtection="1">
      <alignment/>
      <protection/>
    </xf>
    <xf numFmtId="0" fontId="3" fillId="43" borderId="0" xfId="0" applyFont="1" applyFill="1" applyBorder="1" applyAlignment="1" applyProtection="1">
      <alignment horizontal="left" vertical="center" wrapText="1"/>
      <protection locked="0"/>
    </xf>
    <xf numFmtId="0" fontId="10" fillId="34" borderId="0" xfId="0" applyFont="1" applyFill="1" applyAlignment="1" applyProtection="1">
      <alignment horizontal="left" vertical="center"/>
      <protection/>
    </xf>
    <xf numFmtId="0" fontId="25" fillId="34" borderId="0" xfId="0" applyFont="1" applyFill="1" applyBorder="1" applyAlignment="1" applyProtection="1">
      <alignment/>
      <protection/>
    </xf>
    <xf numFmtId="0" fontId="0" fillId="34" borderId="50" xfId="0" applyFont="1" applyFill="1" applyBorder="1" applyAlignment="1" applyProtection="1">
      <alignment/>
      <protection/>
    </xf>
    <xf numFmtId="0" fontId="10" fillId="0" borderId="71" xfId="0" applyFont="1" applyFill="1" applyBorder="1" applyAlignment="1" applyProtection="1">
      <alignment/>
      <protection locked="0"/>
    </xf>
    <xf numFmtId="3" fontId="10" fillId="0" borderId="71" xfId="0" applyNumberFormat="1" applyFont="1" applyFill="1" applyBorder="1" applyAlignment="1" applyProtection="1">
      <alignment/>
      <protection/>
    </xf>
    <xf numFmtId="3" fontId="10" fillId="0" borderId="88" xfId="0" applyNumberFormat="1" applyFont="1" applyFill="1" applyBorder="1" applyAlignment="1" applyProtection="1">
      <alignment/>
      <protection/>
    </xf>
    <xf numFmtId="3" fontId="10" fillId="0" borderId="63" xfId="0" applyNumberFormat="1" applyFont="1" applyFill="1" applyBorder="1" applyAlignment="1" applyProtection="1">
      <alignment/>
      <protection/>
    </xf>
    <xf numFmtId="0" fontId="10" fillId="0" borderId="27" xfId="0" applyFont="1" applyBorder="1" applyAlignment="1" applyProtection="1">
      <alignment vertical="top" wrapText="1"/>
      <protection/>
    </xf>
    <xf numFmtId="0" fontId="10" fillId="0" borderId="29" xfId="0" applyFont="1" applyBorder="1" applyAlignment="1" applyProtection="1">
      <alignment vertical="top" wrapText="1"/>
      <protection/>
    </xf>
    <xf numFmtId="0" fontId="10" fillId="0" borderId="31" xfId="0" applyFont="1" applyBorder="1" applyAlignment="1" applyProtection="1">
      <alignment vertical="top" wrapText="1"/>
      <protection/>
    </xf>
    <xf numFmtId="0" fontId="0" fillId="0" borderId="166" xfId="0" applyBorder="1" applyAlignment="1" applyProtection="1">
      <alignment horizontal="center" wrapText="1"/>
      <protection locked="0"/>
    </xf>
    <xf numFmtId="0" fontId="0" fillId="0" borderId="167" xfId="0" applyBorder="1" applyAlignment="1" applyProtection="1">
      <alignment horizontal="left" wrapText="1"/>
      <protection locked="0"/>
    </xf>
    <xf numFmtId="0" fontId="0" fillId="0" borderId="168" xfId="0" applyBorder="1" applyAlignment="1" applyProtection="1">
      <alignment horizontal="center" wrapText="1" shrinkToFit="1"/>
      <protection locked="0"/>
    </xf>
    <xf numFmtId="0" fontId="0" fillId="0" borderId="169" xfId="0" applyBorder="1" applyAlignment="1" applyProtection="1">
      <alignment horizontal="center" wrapText="1"/>
      <protection locked="0"/>
    </xf>
    <xf numFmtId="0" fontId="0" fillId="0" borderId="170" xfId="0" applyBorder="1" applyAlignment="1" applyProtection="1">
      <alignment horizontal="left" wrapText="1"/>
      <protection locked="0"/>
    </xf>
    <xf numFmtId="0" fontId="0" fillId="0" borderId="171" xfId="0" applyBorder="1" applyAlignment="1" applyProtection="1">
      <alignment horizontal="center" wrapText="1" shrinkToFit="1"/>
      <protection locked="0"/>
    </xf>
    <xf numFmtId="0" fontId="0" fillId="0" borderId="172" xfId="0" applyBorder="1" applyAlignment="1" applyProtection="1">
      <alignment horizontal="center" wrapText="1"/>
      <protection locked="0"/>
    </xf>
    <xf numFmtId="0" fontId="0" fillId="0" borderId="173" xfId="0" applyBorder="1" applyAlignment="1" applyProtection="1">
      <alignment horizontal="left" wrapText="1"/>
      <protection locked="0"/>
    </xf>
    <xf numFmtId="0" fontId="0" fillId="0" borderId="174" xfId="0" applyBorder="1" applyAlignment="1" applyProtection="1">
      <alignment horizontal="center" wrapText="1" shrinkToFit="1"/>
      <protection locked="0"/>
    </xf>
    <xf numFmtId="0" fontId="0" fillId="0" borderId="120" xfId="0" applyFont="1" applyBorder="1" applyAlignment="1" applyProtection="1">
      <alignment horizontal="center" wrapText="1"/>
      <protection locked="0"/>
    </xf>
    <xf numFmtId="0" fontId="10" fillId="0" borderId="27" xfId="0" applyFont="1" applyBorder="1" applyAlignment="1">
      <alignment horizontal="left" vertical="top" wrapText="1"/>
    </xf>
    <xf numFmtId="0" fontId="10" fillId="0" borderId="29" xfId="0" applyFont="1" applyBorder="1" applyAlignment="1">
      <alignment horizontal="left" vertical="top" wrapText="1"/>
    </xf>
    <xf numFmtId="0" fontId="15" fillId="0" borderId="31" xfId="0" applyFont="1" applyBorder="1" applyAlignment="1">
      <alignment vertical="top" wrapText="1"/>
    </xf>
    <xf numFmtId="0" fontId="10" fillId="34" borderId="96" xfId="0" applyFont="1" applyFill="1" applyBorder="1" applyAlignment="1" applyProtection="1">
      <alignment horizontal="center"/>
      <protection locked="0"/>
    </xf>
    <xf numFmtId="0" fontId="0" fillId="0" borderId="175" xfId="0" applyBorder="1" applyAlignment="1" applyProtection="1">
      <alignment horizontal="center"/>
      <protection locked="0"/>
    </xf>
    <xf numFmtId="0" fontId="0" fillId="0" borderId="176" xfId="0" applyBorder="1" applyAlignment="1" applyProtection="1">
      <alignment horizontal="center" wrapText="1"/>
      <protection locked="0"/>
    </xf>
    <xf numFmtId="0" fontId="0" fillId="0" borderId="177" xfId="0" applyBorder="1" applyAlignment="1" applyProtection="1">
      <alignment horizontal="left" wrapText="1"/>
      <protection locked="0"/>
    </xf>
    <xf numFmtId="0" fontId="0" fillId="0" borderId="178" xfId="0" applyBorder="1" applyAlignment="1" applyProtection="1">
      <alignment horizontal="center" wrapText="1" shrinkToFit="1"/>
      <protection locked="0"/>
    </xf>
    <xf numFmtId="4" fontId="0" fillId="0" borderId="179" xfId="0" applyNumberFormat="1" applyFont="1" applyFill="1" applyBorder="1" applyAlignment="1" applyProtection="1">
      <alignment horizontal="center" vertical="center" wrapText="1"/>
      <protection locked="0"/>
    </xf>
    <xf numFmtId="4" fontId="0" fillId="0" borderId="137" xfId="0" applyNumberFormat="1" applyFont="1" applyFill="1" applyBorder="1" applyAlignment="1" applyProtection="1">
      <alignment horizontal="center" vertical="center" wrapText="1"/>
      <protection locked="0"/>
    </xf>
    <xf numFmtId="0" fontId="0" fillId="0" borderId="115" xfId="0" applyFont="1" applyBorder="1" applyAlignment="1" applyProtection="1">
      <alignment horizontal="left" wrapText="1"/>
      <protection locked="0"/>
    </xf>
    <xf numFmtId="49" fontId="0" fillId="0" borderId="175" xfId="50" applyNumberFormat="1" applyFont="1" applyBorder="1" applyAlignment="1" applyProtection="1">
      <alignment horizontal="center" wrapText="1"/>
      <protection locked="0"/>
    </xf>
    <xf numFmtId="49" fontId="0" fillId="0" borderId="180" xfId="50" applyNumberFormat="1" applyFont="1" applyBorder="1" applyAlignment="1" applyProtection="1">
      <alignment horizontal="center" wrapText="1"/>
      <protection locked="0"/>
    </xf>
    <xf numFmtId="49" fontId="0" fillId="0" borderId="181" xfId="50" applyNumberFormat="1" applyFont="1" applyBorder="1" applyAlignment="1" applyProtection="1">
      <alignment horizontal="center" wrapText="1"/>
      <protection locked="0"/>
    </xf>
    <xf numFmtId="0" fontId="10" fillId="34" borderId="10" xfId="0" applyFont="1" applyFill="1" applyBorder="1" applyAlignment="1" applyProtection="1">
      <alignment horizontal="center" vertical="center" wrapText="1"/>
      <protection locked="0"/>
    </xf>
    <xf numFmtId="49" fontId="10" fillId="43" borderId="182" xfId="0" applyNumberFormat="1" applyFont="1" applyFill="1" applyBorder="1" applyAlignment="1" applyProtection="1">
      <alignment horizontal="center" vertical="center" wrapText="1"/>
      <protection locked="0"/>
    </xf>
    <xf numFmtId="1" fontId="10" fillId="43" borderId="182" xfId="0" applyNumberFormat="1" applyFont="1" applyFill="1" applyBorder="1" applyAlignment="1" applyProtection="1">
      <alignment horizontal="center" vertical="center" wrapText="1"/>
      <protection locked="0"/>
    </xf>
    <xf numFmtId="49" fontId="10" fillId="43" borderId="10" xfId="71" applyNumberFormat="1" applyFont="1" applyFill="1" applyBorder="1" applyAlignment="1" applyProtection="1">
      <alignment horizontal="center" vertical="center" wrapText="1"/>
      <protection locked="0"/>
    </xf>
    <xf numFmtId="187" fontId="10" fillId="43" borderId="84" xfId="71" applyNumberFormat="1" applyFont="1" applyFill="1" applyBorder="1" applyAlignment="1" applyProtection="1">
      <alignment horizontal="center" vertical="center" wrapText="1"/>
      <protection locked="0"/>
    </xf>
    <xf numFmtId="49" fontId="10" fillId="43" borderId="183" xfId="0" applyNumberFormat="1" applyFont="1" applyFill="1" applyBorder="1" applyAlignment="1" applyProtection="1">
      <alignment horizontal="center" vertical="center" wrapText="1"/>
      <protection locked="0"/>
    </xf>
    <xf numFmtId="1" fontId="10" fillId="43" borderId="183" xfId="0" applyNumberFormat="1" applyFont="1" applyFill="1" applyBorder="1" applyAlignment="1" applyProtection="1">
      <alignment horizontal="center" vertical="center" wrapText="1"/>
      <protection locked="0"/>
    </xf>
    <xf numFmtId="49" fontId="10" fillId="0" borderId="183" xfId="0" applyNumberFormat="1" applyFont="1" applyFill="1" applyBorder="1" applyAlignment="1" applyProtection="1">
      <alignment horizontal="center" vertical="center" wrapText="1"/>
      <protection locked="0"/>
    </xf>
    <xf numFmtId="1" fontId="10" fillId="0" borderId="183" xfId="0" applyNumberFormat="1" applyFont="1" applyFill="1" applyBorder="1" applyAlignment="1" applyProtection="1">
      <alignment horizontal="center" vertical="center" wrapText="1"/>
      <protection locked="0"/>
    </xf>
    <xf numFmtId="181" fontId="10" fillId="43" borderId="10" xfId="71" applyNumberFormat="1" applyFont="1" applyFill="1" applyBorder="1" applyAlignment="1" applyProtection="1">
      <alignment horizontal="center" vertical="center" wrapText="1"/>
      <protection locked="0"/>
    </xf>
    <xf numFmtId="9" fontId="10" fillId="43" borderId="84" xfId="71" applyNumberFormat="1" applyFont="1" applyFill="1" applyBorder="1" applyAlignment="1" applyProtection="1">
      <alignment horizontal="center" vertical="center" wrapText="1"/>
      <protection locked="0"/>
    </xf>
    <xf numFmtId="10" fontId="10" fillId="0" borderId="10" xfId="71" applyNumberFormat="1" applyFont="1" applyFill="1" applyBorder="1" applyAlignment="1" applyProtection="1">
      <alignment horizontal="center" vertical="center" wrapText="1"/>
      <protection locked="0"/>
    </xf>
    <xf numFmtId="9" fontId="10" fillId="0" borderId="84" xfId="71" applyNumberFormat="1" applyFont="1" applyFill="1" applyBorder="1" applyAlignment="1" applyProtection="1">
      <alignment horizontal="center" vertical="center" wrapText="1"/>
      <protection locked="0"/>
    </xf>
    <xf numFmtId="49" fontId="10" fillId="0" borderId="183" xfId="0" applyNumberFormat="1" applyFont="1" applyBorder="1" applyAlignment="1" applyProtection="1">
      <alignment horizontal="center" vertical="center" wrapText="1"/>
      <protection locked="0"/>
    </xf>
    <xf numFmtId="1" fontId="10" fillId="0" borderId="183" xfId="0" applyNumberFormat="1" applyFont="1" applyBorder="1" applyAlignment="1" applyProtection="1">
      <alignment horizontal="center" vertical="center" wrapText="1"/>
      <protection locked="0"/>
    </xf>
    <xf numFmtId="41" fontId="10" fillId="0" borderId="22" xfId="0" applyNumberFormat="1" applyFont="1" applyFill="1" applyBorder="1" applyAlignment="1" applyProtection="1">
      <alignment horizontal="center" vertical="center" wrapText="1"/>
      <protection locked="0"/>
    </xf>
    <xf numFmtId="16" fontId="10" fillId="0" borderId="22" xfId="0" applyNumberFormat="1" applyFont="1" applyFill="1" applyBorder="1" applyAlignment="1" applyProtection="1" quotePrefix="1">
      <alignment horizontal="left" vertical="center" wrapText="1" indent="1"/>
      <protection locked="0"/>
    </xf>
    <xf numFmtId="0" fontId="10" fillId="34" borderId="10" xfId="64" applyFont="1" applyFill="1" applyBorder="1" applyAlignment="1" applyProtection="1">
      <alignment wrapText="1"/>
      <protection locked="0"/>
    </xf>
    <xf numFmtId="3" fontId="10" fillId="34" borderId="10" xfId="64" applyNumberFormat="1" applyFont="1" applyFill="1" applyBorder="1" applyAlignment="1" applyProtection="1">
      <alignment horizontal="right" vertical="center" wrapText="1"/>
      <protection locked="0"/>
    </xf>
    <xf numFmtId="200" fontId="11" fillId="36" borderId="78" xfId="64" applyNumberFormat="1" applyFont="1" applyFill="1" applyBorder="1" applyAlignment="1" applyProtection="1">
      <alignment vertical="center" wrapText="1"/>
      <protection/>
    </xf>
    <xf numFmtId="200" fontId="11" fillId="36" borderId="13" xfId="64" applyNumberFormat="1" applyFont="1" applyFill="1" applyBorder="1" applyAlignment="1" applyProtection="1">
      <alignment vertical="center" wrapText="1"/>
      <protection/>
    </xf>
    <xf numFmtId="200" fontId="10" fillId="44" borderId="10" xfId="0" applyNumberFormat="1" applyFont="1" applyFill="1" applyBorder="1" applyAlignment="1" applyProtection="1">
      <alignment horizontal="left" vertical="center"/>
      <protection locked="0"/>
    </xf>
    <xf numFmtId="200" fontId="10" fillId="34" borderId="84" xfId="0" applyNumberFormat="1" applyFont="1" applyFill="1" applyBorder="1" applyAlignment="1" applyProtection="1">
      <alignment/>
      <protection/>
    </xf>
    <xf numFmtId="200" fontId="10" fillId="34" borderId="84" xfId="0" applyNumberFormat="1" applyFont="1" applyFill="1" applyBorder="1" applyAlignment="1" applyProtection="1">
      <alignment/>
      <protection/>
    </xf>
    <xf numFmtId="200" fontId="10" fillId="56" borderId="10" xfId="0" applyNumberFormat="1" applyFont="1" applyFill="1" applyBorder="1" applyAlignment="1" applyProtection="1">
      <alignment horizontal="left" vertical="center"/>
      <protection/>
    </xf>
    <xf numFmtId="200" fontId="10" fillId="34" borderId="10" xfId="0" applyNumberFormat="1" applyFont="1" applyFill="1" applyBorder="1" applyAlignment="1" applyProtection="1">
      <alignment/>
      <protection/>
    </xf>
    <xf numFmtId="200" fontId="10" fillId="34" borderId="10" xfId="0" applyNumberFormat="1" applyFont="1" applyFill="1" applyBorder="1" applyAlignment="1" applyProtection="1">
      <alignment/>
      <protection/>
    </xf>
    <xf numFmtId="200" fontId="0" fillId="34" borderId="0" xfId="0" applyNumberFormat="1" applyFill="1" applyAlignment="1" applyProtection="1">
      <alignment/>
      <protection/>
    </xf>
    <xf numFmtId="200" fontId="10" fillId="34" borderId="37" xfId="0" applyNumberFormat="1" applyFont="1" applyFill="1" applyBorder="1" applyAlignment="1" applyProtection="1">
      <alignment/>
      <protection/>
    </xf>
    <xf numFmtId="200" fontId="10" fillId="34" borderId="37" xfId="0" applyNumberFormat="1" applyFont="1" applyFill="1" applyBorder="1" applyAlignment="1" applyProtection="1">
      <alignment/>
      <protection/>
    </xf>
    <xf numFmtId="200" fontId="10" fillId="34" borderId="84" xfId="0" applyNumberFormat="1" applyFont="1" applyFill="1" applyBorder="1" applyAlignment="1" applyProtection="1">
      <alignment horizontal="right" vertical="center"/>
      <protection locked="0"/>
    </xf>
    <xf numFmtId="200" fontId="10" fillId="34" borderId="0" xfId="0" applyNumberFormat="1" applyFont="1" applyFill="1" applyBorder="1" applyAlignment="1" applyProtection="1">
      <alignment/>
      <protection/>
    </xf>
    <xf numFmtId="200" fontId="10" fillId="34" borderId="0" xfId="0" applyNumberFormat="1" applyFont="1" applyFill="1" applyAlignment="1" applyProtection="1">
      <alignment/>
      <protection/>
    </xf>
    <xf numFmtId="200" fontId="10" fillId="34" borderId="0" xfId="0" applyNumberFormat="1" applyFont="1" applyFill="1" applyBorder="1" applyAlignment="1" applyProtection="1">
      <alignment/>
      <protection/>
    </xf>
    <xf numFmtId="200" fontId="10" fillId="35" borderId="10" xfId="0" applyNumberFormat="1" applyFont="1" applyFill="1" applyBorder="1" applyAlignment="1" applyProtection="1">
      <alignment/>
      <protection/>
    </xf>
    <xf numFmtId="200" fontId="10" fillId="44" borderId="10" xfId="66" applyNumberFormat="1" applyFont="1" applyFill="1" applyBorder="1" applyAlignment="1" applyProtection="1">
      <alignment horizontal="left" vertical="center"/>
      <protection locked="0"/>
    </xf>
    <xf numFmtId="3" fontId="0" fillId="34" borderId="0" xfId="0" applyNumberFormat="1" applyFill="1" applyAlignment="1" applyProtection="1">
      <alignment/>
      <protection/>
    </xf>
    <xf numFmtId="4" fontId="0" fillId="34" borderId="0" xfId="0" applyNumberFormat="1" applyFill="1" applyAlignment="1" applyProtection="1">
      <alignment/>
      <protection/>
    </xf>
    <xf numFmtId="174" fontId="10" fillId="34" borderId="79" xfId="0" applyNumberFormat="1" applyFont="1" applyFill="1" applyBorder="1" applyAlignment="1" applyProtection="1">
      <alignment horizontal="left" vertical="center" indent="1"/>
      <protection locked="0"/>
    </xf>
    <xf numFmtId="3" fontId="10" fillId="35" borderId="63" xfId="0" applyNumberFormat="1" applyFont="1" applyFill="1" applyBorder="1" applyAlignment="1" applyProtection="1">
      <alignment horizontal="right"/>
      <protection locked="0"/>
    </xf>
    <xf numFmtId="3" fontId="10" fillId="0" borderId="10" xfId="0" applyNumberFormat="1" applyFont="1" applyFill="1" applyBorder="1" applyAlignment="1" applyProtection="1">
      <alignment horizontal="left" vertical="center" wrapText="1"/>
      <protection locked="0"/>
    </xf>
    <xf numFmtId="187" fontId="10" fillId="0" borderId="84" xfId="72" applyNumberFormat="1" applyFont="1" applyFill="1" applyBorder="1" applyAlignment="1" applyProtection="1">
      <alignment horizontal="center" vertical="center" wrapText="1"/>
      <protection locked="0"/>
    </xf>
    <xf numFmtId="10" fontId="10" fillId="43" borderId="84" xfId="72" applyNumberFormat="1" applyFont="1" applyFill="1" applyBorder="1" applyAlignment="1" applyProtection="1">
      <alignment horizontal="center" vertical="center" wrapText="1"/>
      <protection locked="0"/>
    </xf>
    <xf numFmtId="3" fontId="10" fillId="43" borderId="10" xfId="0" applyNumberFormat="1" applyFont="1" applyFill="1" applyBorder="1" applyAlignment="1" applyProtection="1">
      <alignment horizontal="left" vertical="center" wrapText="1"/>
      <protection locked="0"/>
    </xf>
    <xf numFmtId="37" fontId="10" fillId="0" borderId="84" xfId="72" applyNumberFormat="1" applyFont="1" applyFill="1" applyBorder="1" applyAlignment="1" applyProtection="1">
      <alignment horizontal="center" vertical="center" wrapText="1"/>
      <protection locked="0"/>
    </xf>
    <xf numFmtId="197" fontId="10" fillId="0" borderId="84" xfId="72" applyNumberFormat="1" applyFont="1" applyFill="1" applyBorder="1" applyAlignment="1" applyProtection="1">
      <alignment horizontal="center" vertical="center" wrapText="1"/>
      <protection locked="0"/>
    </xf>
    <xf numFmtId="197" fontId="10" fillId="51" borderId="84" xfId="72" applyNumberFormat="1" applyFont="1" applyFill="1" applyBorder="1" applyAlignment="1" applyProtection="1">
      <alignment horizontal="center" vertical="center" wrapText="1"/>
      <protection locked="0"/>
    </xf>
    <xf numFmtId="9" fontId="10" fillId="51" borderId="84" xfId="72" applyNumberFormat="1" applyFont="1" applyFill="1" applyBorder="1" applyAlignment="1" applyProtection="1">
      <alignment horizontal="center" vertical="center" wrapText="1"/>
      <protection locked="0"/>
    </xf>
    <xf numFmtId="197" fontId="10" fillId="43" borderId="84" xfId="72" applyNumberFormat="1" applyFont="1" applyFill="1" applyBorder="1" applyAlignment="1" applyProtection="1">
      <alignment horizontal="center" vertical="center" wrapText="1"/>
      <protection locked="0"/>
    </xf>
    <xf numFmtId="178" fontId="11" fillId="0" borderId="10" xfId="64" applyNumberFormat="1" applyFont="1" applyFill="1" applyBorder="1" applyAlignment="1" applyProtection="1">
      <alignment horizontal="center" vertical="center" wrapText="1"/>
      <protection locked="0"/>
    </xf>
    <xf numFmtId="178" fontId="11" fillId="0" borderId="94" xfId="64" applyNumberFormat="1" applyFont="1" applyFill="1" applyBorder="1" applyAlignment="1" applyProtection="1">
      <alignment horizontal="center" vertical="center" wrapText="1"/>
      <protection locked="0"/>
    </xf>
    <xf numFmtId="0" fontId="10" fillId="0" borderId="10" xfId="64" applyFont="1" applyFill="1" applyBorder="1" applyAlignment="1" applyProtection="1">
      <alignment horizontal="center" vertical="center" wrapText="1"/>
      <protection locked="0"/>
    </xf>
    <xf numFmtId="0" fontId="10" fillId="0" borderId="94" xfId="64" applyFont="1" applyFill="1" applyBorder="1" applyAlignment="1" applyProtection="1">
      <alignment horizontal="center" vertical="center" wrapText="1"/>
      <protection locked="0"/>
    </xf>
    <xf numFmtId="41" fontId="10" fillId="43" borderId="22" xfId="0" applyNumberFormat="1" applyFont="1" applyFill="1" applyBorder="1" applyAlignment="1" applyProtection="1">
      <alignment horizontal="center" vertical="center" wrapText="1"/>
      <protection locked="0"/>
    </xf>
    <xf numFmtId="41" fontId="10" fillId="43" borderId="10" xfId="0" applyNumberFormat="1" applyFont="1" applyFill="1" applyBorder="1" applyAlignment="1" applyProtection="1">
      <alignment horizontal="center" vertical="center"/>
      <protection locked="0"/>
    </xf>
    <xf numFmtId="9" fontId="10" fillId="43" borderId="22" xfId="72" applyFont="1" applyFill="1" applyBorder="1" applyAlignment="1" applyProtection="1">
      <alignment horizontal="center" vertical="center"/>
      <protection locked="0"/>
    </xf>
    <xf numFmtId="41" fontId="10" fillId="51" borderId="10" xfId="0" applyNumberFormat="1" applyFont="1" applyFill="1" applyBorder="1" applyAlignment="1" applyProtection="1">
      <alignment horizontal="center" vertical="center"/>
      <protection locked="0"/>
    </xf>
    <xf numFmtId="9" fontId="10" fillId="51" borderId="22" xfId="72" applyFont="1" applyFill="1" applyBorder="1" applyAlignment="1" applyProtection="1">
      <alignment horizontal="center" vertical="center"/>
      <protection locked="0"/>
    </xf>
    <xf numFmtId="0" fontId="18" fillId="34" borderId="0" xfId="0" applyFont="1" applyFill="1" applyAlignment="1" applyProtection="1">
      <alignment horizontal="center" wrapText="1"/>
      <protection/>
    </xf>
    <xf numFmtId="0" fontId="16" fillId="34" borderId="0" xfId="0" applyFont="1" applyFill="1" applyAlignment="1" applyProtection="1">
      <alignment wrapText="1"/>
      <protection/>
    </xf>
    <xf numFmtId="0" fontId="4" fillId="34" borderId="0" xfId="0" applyFont="1" applyFill="1" applyAlignment="1" applyProtection="1">
      <alignment/>
      <protection/>
    </xf>
    <xf numFmtId="0" fontId="7" fillId="34" borderId="0" xfId="0" applyFont="1" applyFill="1" applyAlignment="1" applyProtection="1">
      <alignment horizontal="center" vertical="top" wrapText="1"/>
      <protection/>
    </xf>
    <xf numFmtId="0" fontId="3" fillId="34" borderId="0" xfId="0" applyFont="1" applyFill="1" applyAlignment="1" applyProtection="1">
      <alignment horizontal="left" vertical="top" wrapText="1"/>
      <protection/>
    </xf>
    <xf numFmtId="0" fontId="10" fillId="0" borderId="156" xfId="0" applyFont="1" applyFill="1" applyBorder="1" applyAlignment="1" applyProtection="1">
      <alignment horizontal="left" vertical="center" indent="1"/>
      <protection locked="0"/>
    </xf>
    <xf numFmtId="0" fontId="10" fillId="0" borderId="97" xfId="0" applyFont="1" applyFill="1" applyBorder="1" applyAlignment="1" applyProtection="1">
      <alignment horizontal="left" vertical="center" indent="1"/>
      <protection locked="0"/>
    </xf>
    <xf numFmtId="0" fontId="10" fillId="0" borderId="98" xfId="0" applyFont="1" applyFill="1" applyBorder="1" applyAlignment="1" applyProtection="1">
      <alignment horizontal="left" vertical="center" indent="1"/>
      <protection locked="0"/>
    </xf>
    <xf numFmtId="0" fontId="11" fillId="36" borderId="37" xfId="0" applyFont="1" applyFill="1" applyBorder="1" applyAlignment="1" applyProtection="1">
      <alignment horizontal="center" vertical="center" wrapText="1"/>
      <protection/>
    </xf>
    <xf numFmtId="0" fontId="11" fillId="36" borderId="184" xfId="0" applyFont="1" applyFill="1" applyBorder="1" applyAlignment="1" applyProtection="1">
      <alignment horizontal="center" vertical="center" wrapText="1"/>
      <protection/>
    </xf>
    <xf numFmtId="0" fontId="10" fillId="34" borderId="156" xfId="0" applyFont="1" applyFill="1" applyBorder="1" applyAlignment="1" applyProtection="1">
      <alignment horizontal="left" vertical="center" indent="1"/>
      <protection locked="0"/>
    </xf>
    <xf numFmtId="0" fontId="10" fillId="34" borderId="97" xfId="0" applyFont="1" applyFill="1" applyBorder="1" applyAlignment="1" applyProtection="1">
      <alignment horizontal="left" vertical="center" indent="1"/>
      <protection locked="0"/>
    </xf>
    <xf numFmtId="0" fontId="10" fillId="34" borderId="98" xfId="0" applyFont="1" applyFill="1" applyBorder="1" applyAlignment="1" applyProtection="1">
      <alignment horizontal="left" vertical="center" indent="1"/>
      <protection locked="0"/>
    </xf>
    <xf numFmtId="0" fontId="11" fillId="36" borderId="32" xfId="0" applyFont="1" applyFill="1" applyBorder="1" applyAlignment="1" applyProtection="1">
      <alignment horizontal="center" vertical="center" wrapText="1"/>
      <protection/>
    </xf>
    <xf numFmtId="0" fontId="0" fillId="0" borderId="36" xfId="0" applyBorder="1" applyAlignment="1" applyProtection="1">
      <alignment horizontal="center" vertical="center" wrapText="1"/>
      <protection/>
    </xf>
    <xf numFmtId="0" fontId="0" fillId="0" borderId="34" xfId="0" applyBorder="1" applyAlignment="1" applyProtection="1">
      <alignment horizontal="center" vertical="center" wrapText="1"/>
      <protection/>
    </xf>
    <xf numFmtId="0" fontId="0" fillId="0" borderId="185" xfId="0" applyBorder="1" applyAlignment="1" applyProtection="1">
      <alignment horizontal="center" vertical="center" wrapText="1"/>
      <protection/>
    </xf>
    <xf numFmtId="0" fontId="0" fillId="0" borderId="19" xfId="0" applyBorder="1" applyAlignment="1" applyProtection="1">
      <alignment horizontal="center" vertical="center" wrapText="1"/>
      <protection/>
    </xf>
    <xf numFmtId="0" fontId="0" fillId="0" borderId="11" xfId="0" applyBorder="1" applyAlignment="1" applyProtection="1">
      <alignment horizontal="center" vertical="center" wrapText="1"/>
      <protection/>
    </xf>
    <xf numFmtId="0" fontId="8" fillId="35" borderId="17" xfId="0" applyFont="1" applyFill="1" applyBorder="1" applyAlignment="1" applyProtection="1">
      <alignment horizontal="center" vertical="center"/>
      <protection/>
    </xf>
    <xf numFmtId="0" fontId="8" fillId="35" borderId="100" xfId="0" applyFont="1" applyFill="1" applyBorder="1" applyAlignment="1" applyProtection="1">
      <alignment horizontal="center" vertical="center"/>
      <protection/>
    </xf>
    <xf numFmtId="0" fontId="11" fillId="36" borderId="34" xfId="0" applyFont="1" applyFill="1" applyBorder="1" applyAlignment="1" applyProtection="1">
      <alignment horizontal="center" vertical="center" wrapText="1"/>
      <protection/>
    </xf>
    <xf numFmtId="0" fontId="0" fillId="0" borderId="0" xfId="0" applyFont="1" applyBorder="1" applyAlignment="1" applyProtection="1">
      <alignment horizontal="left" vertical="center" wrapText="1"/>
      <protection/>
    </xf>
    <xf numFmtId="0" fontId="10" fillId="0" borderId="10" xfId="0" applyNumberFormat="1" applyFont="1" applyFill="1" applyBorder="1" applyAlignment="1" applyProtection="1">
      <alignment horizontal="left" vertical="center" wrapText="1" indent="1"/>
      <protection locked="0"/>
    </xf>
    <xf numFmtId="0" fontId="10" fillId="0" borderId="22" xfId="0" applyNumberFormat="1" applyFont="1" applyFill="1" applyBorder="1" applyAlignment="1" applyProtection="1">
      <alignment horizontal="left" vertical="center" wrapText="1" indent="1"/>
      <protection locked="0"/>
    </xf>
    <xf numFmtId="0" fontId="10" fillId="0" borderId="25" xfId="0" applyNumberFormat="1" applyFont="1" applyFill="1" applyBorder="1" applyAlignment="1" applyProtection="1">
      <alignment horizontal="left" vertical="center" wrapText="1" indent="1"/>
      <protection locked="0"/>
    </xf>
    <xf numFmtId="0" fontId="10" fillId="0" borderId="15" xfId="0" applyNumberFormat="1" applyFont="1" applyFill="1" applyBorder="1" applyAlignment="1" applyProtection="1">
      <alignment horizontal="left" vertical="center" wrapText="1" indent="1"/>
      <protection locked="0"/>
    </xf>
    <xf numFmtId="0" fontId="11" fillId="36" borderId="157" xfId="0" applyFont="1" applyFill="1" applyBorder="1" applyAlignment="1" applyProtection="1">
      <alignment horizontal="center" vertical="center" wrapText="1"/>
      <protection/>
    </xf>
    <xf numFmtId="0" fontId="11" fillId="36" borderId="186" xfId="0" applyFont="1" applyFill="1" applyBorder="1" applyAlignment="1" applyProtection="1">
      <alignment horizontal="center" vertical="center" wrapText="1"/>
      <protection/>
    </xf>
    <xf numFmtId="0" fontId="0" fillId="0" borderId="36" xfId="0" applyFont="1" applyBorder="1" applyAlignment="1" applyProtection="1">
      <alignment vertical="center" wrapText="1"/>
      <protection/>
    </xf>
    <xf numFmtId="0" fontId="0" fillId="0" borderId="158" xfId="0" applyFont="1" applyBorder="1" applyAlignment="1" applyProtection="1">
      <alignment vertical="center" wrapText="1"/>
      <protection/>
    </xf>
    <xf numFmtId="0" fontId="0" fillId="0" borderId="185" xfId="0" applyFont="1" applyBorder="1" applyAlignment="1" applyProtection="1">
      <alignment vertical="center" wrapText="1"/>
      <protection/>
    </xf>
    <xf numFmtId="0" fontId="0" fillId="0" borderId="19" xfId="0" applyFont="1" applyBorder="1" applyAlignment="1" applyProtection="1">
      <alignment vertical="center" wrapText="1"/>
      <protection/>
    </xf>
    <xf numFmtId="0" fontId="0" fillId="0" borderId="151" xfId="0" applyFont="1" applyBorder="1" applyAlignment="1" applyProtection="1">
      <alignment vertical="center" wrapText="1"/>
      <protection/>
    </xf>
    <xf numFmtId="0" fontId="10" fillId="51" borderId="22" xfId="0" applyFont="1" applyFill="1" applyBorder="1" applyAlignment="1" applyProtection="1">
      <alignment horizontal="center" vertical="center" wrapText="1"/>
      <protection locked="0"/>
    </xf>
    <xf numFmtId="0" fontId="10" fillId="51" borderId="25" xfId="0" applyFont="1" applyFill="1" applyBorder="1" applyAlignment="1" applyProtection="1">
      <alignment horizontal="center" vertical="center" wrapText="1"/>
      <protection locked="0"/>
    </xf>
    <xf numFmtId="0" fontId="10" fillId="51" borderId="79" xfId="0" applyFont="1" applyFill="1" applyBorder="1" applyAlignment="1" applyProtection="1">
      <alignment horizontal="center" vertical="center" wrapText="1"/>
      <protection locked="0"/>
    </xf>
    <xf numFmtId="0" fontId="10" fillId="0" borderId="10" xfId="0" applyFont="1" applyFill="1" applyBorder="1" applyAlignment="1" applyProtection="1">
      <alignment horizontal="left" vertical="center" wrapText="1" indent="1"/>
      <protection locked="0"/>
    </xf>
    <xf numFmtId="0" fontId="10" fillId="0" borderId="10" xfId="0" applyFont="1" applyBorder="1" applyAlignment="1" applyProtection="1">
      <alignment horizontal="left" vertical="center" wrapText="1" indent="1"/>
      <protection locked="0"/>
    </xf>
    <xf numFmtId="0" fontId="10" fillId="0" borderId="13" xfId="0" applyFont="1" applyBorder="1" applyAlignment="1" applyProtection="1">
      <alignment horizontal="left" vertical="center" wrapText="1" indent="1"/>
      <protection locked="0"/>
    </xf>
    <xf numFmtId="0" fontId="10" fillId="43" borderId="10" xfId="0" applyFont="1" applyFill="1" applyBorder="1" applyAlignment="1" applyProtection="1">
      <alignment horizontal="left" vertical="center" wrapText="1" indent="1"/>
      <protection locked="0"/>
    </xf>
    <xf numFmtId="0" fontId="10" fillId="43" borderId="13" xfId="0" applyFont="1" applyFill="1" applyBorder="1" applyAlignment="1" applyProtection="1">
      <alignment horizontal="left" vertical="center" wrapText="1" indent="1"/>
      <protection locked="0"/>
    </xf>
    <xf numFmtId="0" fontId="10" fillId="51" borderId="10" xfId="0" applyFont="1" applyFill="1" applyBorder="1" applyAlignment="1" applyProtection="1">
      <alignment horizontal="left" vertical="center" wrapText="1" indent="1"/>
      <protection locked="0"/>
    </xf>
    <xf numFmtId="0" fontId="10" fillId="51" borderId="13" xfId="0" applyFont="1" applyFill="1" applyBorder="1" applyAlignment="1" applyProtection="1">
      <alignment horizontal="left" vertical="center" wrapText="1" indent="1"/>
      <protection locked="0"/>
    </xf>
    <xf numFmtId="0" fontId="10" fillId="43" borderId="84" xfId="0" applyFont="1" applyFill="1" applyBorder="1" applyAlignment="1" applyProtection="1">
      <alignment horizontal="left" vertical="center" wrapText="1" indent="1"/>
      <protection locked="0"/>
    </xf>
    <xf numFmtId="0" fontId="10" fillId="43" borderId="165" xfId="0" applyFont="1" applyFill="1" applyBorder="1" applyAlignment="1" applyProtection="1">
      <alignment horizontal="left" vertical="center" wrapText="1" indent="1"/>
      <protection locked="0"/>
    </xf>
    <xf numFmtId="0" fontId="9" fillId="33" borderId="20" xfId="0" applyFont="1" applyFill="1" applyBorder="1" applyAlignment="1" applyProtection="1">
      <alignment horizontal="left" vertical="center"/>
      <protection/>
    </xf>
    <xf numFmtId="0" fontId="9" fillId="33" borderId="18" xfId="0" applyFont="1" applyFill="1" applyBorder="1" applyAlignment="1" applyProtection="1">
      <alignment horizontal="left" vertical="center"/>
      <protection/>
    </xf>
    <xf numFmtId="0" fontId="9" fillId="33" borderId="16" xfId="0" applyFont="1" applyFill="1" applyBorder="1" applyAlignment="1" applyProtection="1">
      <alignment horizontal="left" vertical="center"/>
      <protection/>
    </xf>
    <xf numFmtId="0" fontId="9" fillId="33" borderId="11" xfId="0" applyFont="1" applyFill="1" applyBorder="1" applyAlignment="1" applyProtection="1">
      <alignment horizontal="left" vertical="center"/>
      <protection/>
    </xf>
    <xf numFmtId="0" fontId="10" fillId="0" borderId="99" xfId="0" applyNumberFormat="1" applyFont="1" applyFill="1" applyBorder="1" applyAlignment="1" applyProtection="1">
      <alignment horizontal="left" vertical="center" wrapText="1" indent="1"/>
      <protection locked="0"/>
    </xf>
    <xf numFmtId="0" fontId="10" fillId="0" borderId="17" xfId="0" applyNumberFormat="1" applyFont="1" applyFill="1" applyBorder="1" applyAlignment="1" applyProtection="1">
      <alignment horizontal="left" vertical="center" wrapText="1" indent="1"/>
      <protection locked="0"/>
    </xf>
    <xf numFmtId="0" fontId="10" fillId="0" borderId="14" xfId="0" applyNumberFormat="1" applyFont="1" applyFill="1" applyBorder="1" applyAlignment="1" applyProtection="1">
      <alignment horizontal="left" vertical="center" wrapText="1" indent="1"/>
      <protection locked="0"/>
    </xf>
    <xf numFmtId="0" fontId="18" fillId="0" borderId="0" xfId="0" applyFont="1" applyAlignment="1" applyProtection="1">
      <alignment horizontal="left" vertical="center" wrapText="1"/>
      <protection/>
    </xf>
    <xf numFmtId="0" fontId="9" fillId="33" borderId="85" xfId="0" applyFont="1" applyFill="1" applyBorder="1" applyAlignment="1" applyProtection="1">
      <alignment horizontal="left" vertical="center"/>
      <protection/>
    </xf>
    <xf numFmtId="0" fontId="9" fillId="33" borderId="187" xfId="0" applyFont="1" applyFill="1" applyBorder="1" applyAlignment="1" applyProtection="1">
      <alignment horizontal="left" vertical="center"/>
      <protection/>
    </xf>
    <xf numFmtId="0" fontId="10" fillId="0" borderId="99" xfId="0" applyFont="1" applyFill="1" applyBorder="1" applyAlignment="1" applyProtection="1">
      <alignment horizontal="left" vertical="center" indent="1"/>
      <protection locked="0"/>
    </xf>
    <xf numFmtId="0" fontId="10" fillId="0" borderId="17" xfId="0" applyFont="1" applyFill="1" applyBorder="1" applyAlignment="1" applyProtection="1">
      <alignment horizontal="left" vertical="center" indent="1"/>
      <protection locked="0"/>
    </xf>
    <xf numFmtId="0" fontId="10" fillId="0" borderId="100" xfId="0" applyFont="1" applyFill="1" applyBorder="1" applyAlignment="1" applyProtection="1">
      <alignment horizontal="left" vertical="center" indent="1"/>
      <protection locked="0"/>
    </xf>
    <xf numFmtId="0" fontId="10" fillId="0" borderId="22" xfId="0" applyFont="1" applyFill="1" applyBorder="1" applyAlignment="1" applyProtection="1">
      <alignment horizontal="left" vertical="center" indent="1"/>
      <protection locked="0"/>
    </xf>
    <xf numFmtId="0" fontId="10" fillId="0" borderId="25" xfId="0" applyFont="1" applyFill="1" applyBorder="1" applyAlignment="1" applyProtection="1">
      <alignment horizontal="left" vertical="center" indent="1"/>
      <protection locked="0"/>
    </xf>
    <xf numFmtId="0" fontId="10" fillId="0" borderId="79" xfId="0" applyFont="1" applyFill="1" applyBorder="1" applyAlignment="1" applyProtection="1">
      <alignment horizontal="left" vertical="center" indent="1"/>
      <protection locked="0"/>
    </xf>
    <xf numFmtId="174" fontId="10" fillId="0" borderId="22" xfId="0" applyNumberFormat="1" applyFont="1" applyFill="1" applyBorder="1" applyAlignment="1" applyProtection="1">
      <alignment horizontal="left" vertical="center" indent="1"/>
      <protection locked="0"/>
    </xf>
    <xf numFmtId="174" fontId="10" fillId="0" borderId="25" xfId="0" applyNumberFormat="1" applyFont="1" applyFill="1" applyBorder="1" applyAlignment="1" applyProtection="1">
      <alignment horizontal="left" vertical="center" indent="1"/>
      <protection locked="0"/>
    </xf>
    <xf numFmtId="174" fontId="10" fillId="0" borderId="79" xfId="0" applyNumberFormat="1" applyFont="1" applyFill="1" applyBorder="1" applyAlignment="1" applyProtection="1">
      <alignment horizontal="left" vertical="center" indent="1"/>
      <protection locked="0"/>
    </xf>
    <xf numFmtId="0" fontId="11" fillId="0" borderId="22" xfId="0" applyFont="1" applyFill="1" applyBorder="1" applyAlignment="1" applyProtection="1">
      <alignment horizontal="left" vertical="center" indent="1"/>
      <protection locked="0"/>
    </xf>
    <xf numFmtId="0" fontId="11" fillId="0" borderId="25" xfId="0" applyFont="1" applyFill="1" applyBorder="1" applyAlignment="1" applyProtection="1">
      <alignment horizontal="left" vertical="center" indent="1"/>
      <protection locked="0"/>
    </xf>
    <xf numFmtId="0" fontId="11" fillId="0" borderId="79" xfId="0" applyFont="1" applyFill="1" applyBorder="1" applyAlignment="1" applyProtection="1">
      <alignment horizontal="left" vertical="center" indent="1"/>
      <protection locked="0"/>
    </xf>
    <xf numFmtId="0" fontId="10" fillId="0" borderId="22" xfId="0" applyFont="1" applyFill="1" applyBorder="1" applyAlignment="1" applyProtection="1">
      <alignment horizontal="left" vertical="center" wrapText="1" indent="1"/>
      <protection locked="0"/>
    </xf>
    <xf numFmtId="0" fontId="10" fillId="0" borderId="79" xfId="0" applyFont="1" applyFill="1" applyBorder="1" applyAlignment="1" applyProtection="1">
      <alignment horizontal="left" vertical="center" wrapText="1" indent="1"/>
      <protection locked="0"/>
    </xf>
    <xf numFmtId="0" fontId="10" fillId="43" borderId="22" xfId="0" applyFont="1" applyFill="1" applyBorder="1" applyAlignment="1" applyProtection="1">
      <alignment horizontal="left" vertical="center" wrapText="1" indent="1"/>
      <protection locked="0"/>
    </xf>
    <xf numFmtId="0" fontId="10" fillId="43" borderId="79" xfId="0" applyFont="1" applyFill="1" applyBorder="1" applyAlignment="1" applyProtection="1">
      <alignment horizontal="left" vertical="center" wrapText="1" indent="1"/>
      <protection locked="0"/>
    </xf>
    <xf numFmtId="0" fontId="65" fillId="0" borderId="107" xfId="0" applyFont="1" applyFill="1" applyBorder="1" applyAlignment="1" applyProtection="1">
      <alignment vertical="center" wrapText="1"/>
      <protection locked="0"/>
    </xf>
    <xf numFmtId="0" fontId="0" fillId="0" borderId="112" xfId="0" applyFont="1" applyFill="1" applyBorder="1" applyAlignment="1" applyProtection="1">
      <alignment vertical="center"/>
      <protection locked="0"/>
    </xf>
    <xf numFmtId="0" fontId="0" fillId="0" borderId="132" xfId="0" applyFont="1" applyFill="1" applyBorder="1" applyAlignment="1" applyProtection="1">
      <alignment vertical="center"/>
      <protection locked="0"/>
    </xf>
    <xf numFmtId="0" fontId="10" fillId="0" borderId="0" xfId="0" applyFont="1" applyBorder="1" applyAlignment="1" applyProtection="1">
      <alignment horizontal="left" vertical="center" indent="1"/>
      <protection/>
    </xf>
    <xf numFmtId="0" fontId="11" fillId="0" borderId="0" xfId="0" applyFont="1" applyFill="1" applyBorder="1" applyAlignment="1" applyProtection="1">
      <alignment vertical="center" wrapText="1"/>
      <protection/>
    </xf>
    <xf numFmtId="0" fontId="0" fillId="0" borderId="0" xfId="0" applyFill="1" applyBorder="1" applyAlignment="1" applyProtection="1">
      <alignment vertical="center"/>
      <protection/>
    </xf>
    <xf numFmtId="0" fontId="10" fillId="0" borderId="25" xfId="0" applyFont="1" applyFill="1" applyBorder="1" applyAlignment="1" applyProtection="1">
      <alignment horizontal="left" vertical="center" wrapText="1" indent="1"/>
      <protection locked="0"/>
    </xf>
    <xf numFmtId="0" fontId="10" fillId="48" borderId="22" xfId="0" applyFont="1" applyFill="1" applyBorder="1" applyAlignment="1" applyProtection="1">
      <alignment horizontal="center" vertical="center" wrapText="1"/>
      <protection locked="0"/>
    </xf>
    <xf numFmtId="0" fontId="10" fillId="48" borderId="25" xfId="0" applyFont="1" applyFill="1" applyBorder="1" applyAlignment="1" applyProtection="1">
      <alignment horizontal="center" vertical="center" wrapText="1"/>
      <protection locked="0"/>
    </xf>
    <xf numFmtId="0" fontId="10" fillId="48" borderId="79" xfId="0" applyFont="1" applyFill="1" applyBorder="1" applyAlignment="1" applyProtection="1">
      <alignment horizontal="center" vertical="center" wrapText="1"/>
      <protection locked="0"/>
    </xf>
    <xf numFmtId="0" fontId="0" fillId="0" borderId="22" xfId="0" applyFont="1" applyFill="1" applyBorder="1" applyAlignment="1" applyProtection="1">
      <alignment horizontal="left" vertical="center" wrapText="1" indent="1"/>
      <protection locked="0"/>
    </xf>
    <xf numFmtId="0" fontId="0" fillId="0" borderId="25" xfId="0" applyFont="1" applyFill="1" applyBorder="1" applyAlignment="1" applyProtection="1">
      <alignment horizontal="left" vertical="center" wrapText="1" indent="1"/>
      <protection locked="0"/>
    </xf>
    <xf numFmtId="0" fontId="10" fillId="0" borderId="22" xfId="0" applyFont="1" applyFill="1" applyBorder="1" applyAlignment="1" applyProtection="1">
      <alignment vertical="center" wrapText="1"/>
      <protection locked="0"/>
    </xf>
    <xf numFmtId="0" fontId="10" fillId="0" borderId="25" xfId="0" applyFont="1" applyFill="1" applyBorder="1" applyAlignment="1" applyProtection="1">
      <alignment vertical="center" wrapText="1"/>
      <protection locked="0"/>
    </xf>
    <xf numFmtId="0" fontId="10" fillId="0" borderId="15" xfId="0" applyFont="1" applyFill="1" applyBorder="1" applyAlignment="1" applyProtection="1">
      <alignment vertical="center" wrapText="1"/>
      <protection locked="0"/>
    </xf>
    <xf numFmtId="0" fontId="11" fillId="36" borderId="158" xfId="0" applyFont="1" applyFill="1" applyBorder="1" applyAlignment="1" applyProtection="1">
      <alignment horizontal="center" vertical="center" wrapText="1"/>
      <protection/>
    </xf>
    <xf numFmtId="0" fontId="11" fillId="36" borderId="106" xfId="0" applyFont="1" applyFill="1" applyBorder="1" applyAlignment="1" applyProtection="1">
      <alignment horizontal="center" vertical="center" wrapText="1"/>
      <protection/>
    </xf>
    <xf numFmtId="0" fontId="11" fillId="36" borderId="162" xfId="0" applyFont="1" applyFill="1" applyBorder="1" applyAlignment="1" applyProtection="1">
      <alignment horizontal="center" vertical="center" wrapText="1"/>
      <protection/>
    </xf>
    <xf numFmtId="0" fontId="10" fillId="51" borderId="22" xfId="0" applyFont="1" applyFill="1" applyBorder="1" applyAlignment="1" applyProtection="1">
      <alignment horizontal="left" vertical="center" wrapText="1" indent="1"/>
      <protection locked="0"/>
    </xf>
    <xf numFmtId="0" fontId="10" fillId="51" borderId="79" xfId="0" applyFont="1" applyFill="1" applyBorder="1" applyAlignment="1" applyProtection="1">
      <alignment horizontal="left" vertical="center" wrapText="1" indent="1"/>
      <protection locked="0"/>
    </xf>
    <xf numFmtId="0" fontId="9" fillId="33" borderId="58" xfId="0" applyFont="1" applyFill="1" applyBorder="1" applyAlignment="1" applyProtection="1">
      <alignment horizontal="left" vertical="center"/>
      <protection/>
    </xf>
    <xf numFmtId="0" fontId="0" fillId="0" borderId="84" xfId="0" applyFont="1" applyBorder="1" applyAlignment="1" applyProtection="1">
      <alignment horizontal="center" vertical="center"/>
      <protection/>
    </xf>
    <xf numFmtId="0" fontId="11" fillId="35" borderId="99" xfId="0" applyFont="1" applyFill="1" applyBorder="1" applyAlignment="1" applyProtection="1">
      <alignment horizontal="left" vertical="center" indent="1"/>
      <protection/>
    </xf>
    <xf numFmtId="0" fontId="11" fillId="35" borderId="17" xfId="0" applyFont="1" applyFill="1" applyBorder="1" applyAlignment="1" applyProtection="1">
      <alignment horizontal="left" vertical="center" indent="1"/>
      <protection/>
    </xf>
    <xf numFmtId="0" fontId="11" fillId="35" borderId="100" xfId="0" applyFont="1" applyFill="1" applyBorder="1" applyAlignment="1" applyProtection="1">
      <alignment horizontal="left" vertical="center" indent="1"/>
      <protection/>
    </xf>
    <xf numFmtId="0" fontId="12" fillId="35" borderId="130" xfId="0" applyFont="1" applyFill="1" applyBorder="1" applyAlignment="1" applyProtection="1">
      <alignment vertical="center"/>
      <protection/>
    </xf>
    <xf numFmtId="0" fontId="0" fillId="0" borderId="17" xfId="0" applyBorder="1" applyAlignment="1" applyProtection="1">
      <alignment vertical="center"/>
      <protection/>
    </xf>
    <xf numFmtId="0" fontId="0" fillId="0" borderId="58" xfId="0" applyBorder="1" applyAlignment="1" applyProtection="1">
      <alignment vertical="center"/>
      <protection/>
    </xf>
    <xf numFmtId="0" fontId="0" fillId="0" borderId="100" xfId="0" applyBorder="1" applyAlignment="1" applyProtection="1">
      <alignment vertical="center"/>
      <protection/>
    </xf>
    <xf numFmtId="0" fontId="0" fillId="0" borderId="84" xfId="0" applyBorder="1" applyAlignment="1" applyProtection="1">
      <alignment horizontal="center" vertical="center"/>
      <protection/>
    </xf>
    <xf numFmtId="0" fontId="11" fillId="36" borderId="36" xfId="0" applyFont="1" applyFill="1" applyBorder="1" applyAlignment="1" applyProtection="1">
      <alignment horizontal="center" vertical="center" wrapText="1"/>
      <protection/>
    </xf>
    <xf numFmtId="0" fontId="11" fillId="36" borderId="63" xfId="0" applyFont="1" applyFill="1" applyBorder="1" applyAlignment="1" applyProtection="1">
      <alignment horizontal="center" vertical="center" wrapText="1"/>
      <protection/>
    </xf>
    <xf numFmtId="0" fontId="11" fillId="36" borderId="22" xfId="0" applyFont="1" applyFill="1" applyBorder="1" applyAlignment="1" applyProtection="1">
      <alignment horizontal="center" vertical="center" wrapText="1"/>
      <protection/>
    </xf>
    <xf numFmtId="0" fontId="0" fillId="0" borderId="15" xfId="0" applyBorder="1" applyAlignment="1" applyProtection="1">
      <alignment horizontal="center" vertical="center" wrapText="1"/>
      <protection/>
    </xf>
    <xf numFmtId="0" fontId="0" fillId="0" borderId="106" xfId="0" applyBorder="1" applyAlignment="1" applyProtection="1">
      <alignment horizontal="center" vertical="center" wrapText="1"/>
      <protection/>
    </xf>
    <xf numFmtId="0" fontId="10" fillId="35" borderId="156" xfId="0" applyFont="1" applyFill="1" applyBorder="1" applyAlignment="1" applyProtection="1">
      <alignment horizontal="left" vertical="center" indent="1"/>
      <protection/>
    </xf>
    <xf numFmtId="0" fontId="10" fillId="35" borderId="97" xfId="0" applyFont="1" applyFill="1" applyBorder="1" applyAlignment="1" applyProtection="1">
      <alignment horizontal="left" vertical="center" indent="1"/>
      <protection/>
    </xf>
    <xf numFmtId="0" fontId="10" fillId="35" borderId="98" xfId="0" applyFont="1" applyFill="1" applyBorder="1" applyAlignment="1" applyProtection="1">
      <alignment horizontal="left" vertical="center" indent="1"/>
      <protection/>
    </xf>
    <xf numFmtId="0" fontId="0" fillId="0" borderId="63" xfId="0" applyBorder="1" applyAlignment="1" applyProtection="1">
      <alignment horizontal="center" vertical="center" wrapText="1"/>
      <protection/>
    </xf>
    <xf numFmtId="0" fontId="0" fillId="0" borderId="84" xfId="0" applyBorder="1" applyAlignment="1" applyProtection="1">
      <alignment horizontal="center" vertical="center" wrapText="1"/>
      <protection/>
    </xf>
    <xf numFmtId="0" fontId="11" fillId="54" borderId="130" xfId="0" applyFont="1" applyFill="1"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0" fontId="0" fillId="0" borderId="17" xfId="0" applyBorder="1" applyAlignment="1">
      <alignment horizontal="center" vertical="center" wrapText="1"/>
    </xf>
    <xf numFmtId="0" fontId="0" fillId="0" borderId="14" xfId="0" applyBorder="1" applyAlignment="1">
      <alignment horizontal="center" vertical="center" wrapText="1"/>
    </xf>
    <xf numFmtId="0" fontId="7" fillId="0" borderId="0" xfId="0" applyFont="1" applyFill="1" applyBorder="1" applyAlignment="1" applyProtection="1">
      <alignment horizontal="left" wrapText="1"/>
      <protection/>
    </xf>
    <xf numFmtId="0" fontId="3" fillId="0" borderId="0" xfId="0" applyFont="1" applyFill="1" applyBorder="1" applyAlignment="1" applyProtection="1">
      <alignment horizontal="left" wrapText="1"/>
      <protection/>
    </xf>
    <xf numFmtId="0" fontId="6" fillId="0" borderId="58" xfId="0" applyFont="1" applyFill="1" applyBorder="1" applyAlignment="1" applyProtection="1">
      <alignment horizontal="center"/>
      <protection/>
    </xf>
    <xf numFmtId="0" fontId="11" fillId="54" borderId="99" xfId="0" applyFont="1" applyFill="1" applyBorder="1" applyAlignment="1" applyProtection="1">
      <alignment horizontal="center" vertical="center" wrapText="1"/>
      <protection/>
    </xf>
    <xf numFmtId="0" fontId="11" fillId="54" borderId="17" xfId="0" applyFont="1" applyFill="1" applyBorder="1" applyAlignment="1" applyProtection="1">
      <alignment horizontal="center" vertical="center" wrapText="1"/>
      <protection/>
    </xf>
    <xf numFmtId="0" fontId="11" fillId="54" borderId="100" xfId="0" applyFont="1" applyFill="1" applyBorder="1" applyAlignment="1" applyProtection="1">
      <alignment horizontal="center" vertical="center" wrapText="1"/>
      <protection/>
    </xf>
    <xf numFmtId="0" fontId="10" fillId="0" borderId="188" xfId="0" applyFont="1" applyFill="1" applyBorder="1" applyAlignment="1" applyProtection="1">
      <alignment horizontal="left" vertical="center" wrapText="1"/>
      <protection locked="0"/>
    </xf>
    <xf numFmtId="0" fontId="0" fillId="0" borderId="25" xfId="0" applyFill="1" applyBorder="1" applyAlignment="1" applyProtection="1">
      <alignment horizontal="left" vertical="center" wrapText="1"/>
      <protection locked="0"/>
    </xf>
    <xf numFmtId="0" fontId="0" fillId="0" borderId="25" xfId="0" applyBorder="1" applyAlignment="1" applyProtection="1">
      <alignment vertical="center" wrapText="1"/>
      <protection locked="0"/>
    </xf>
    <xf numFmtId="0" fontId="0" fillId="0" borderId="15" xfId="0" applyBorder="1" applyAlignment="1" applyProtection="1">
      <alignment vertical="center" wrapText="1"/>
      <protection locked="0"/>
    </xf>
    <xf numFmtId="0" fontId="10" fillId="0" borderId="22" xfId="0" applyFont="1" applyFill="1" applyBorder="1" applyAlignment="1" applyProtection="1">
      <alignment horizontal="left" vertical="center" wrapText="1"/>
      <protection locked="0"/>
    </xf>
    <xf numFmtId="0" fontId="10" fillId="0" borderId="25" xfId="0" applyFont="1" applyFill="1" applyBorder="1" applyAlignment="1" applyProtection="1">
      <alignment horizontal="left" vertical="center" wrapText="1"/>
      <protection locked="0"/>
    </xf>
    <xf numFmtId="0" fontId="10" fillId="0" borderId="79" xfId="0" applyFont="1" applyFill="1" applyBorder="1" applyAlignment="1" applyProtection="1">
      <alignment horizontal="left" vertical="center" wrapText="1"/>
      <protection locked="0"/>
    </xf>
    <xf numFmtId="0" fontId="10" fillId="43" borderId="22" xfId="0" applyFont="1" applyFill="1" applyBorder="1" applyAlignment="1" applyProtection="1">
      <alignment horizontal="left" vertical="center" wrapText="1"/>
      <protection locked="0"/>
    </xf>
    <xf numFmtId="0" fontId="10" fillId="43" borderId="25" xfId="0" applyFont="1" applyFill="1" applyBorder="1" applyAlignment="1" applyProtection="1">
      <alignment horizontal="left" vertical="center" wrapText="1"/>
      <protection locked="0"/>
    </xf>
    <xf numFmtId="0" fontId="10" fillId="43" borderId="79" xfId="0" applyFont="1" applyFill="1" applyBorder="1" applyAlignment="1" applyProtection="1">
      <alignment horizontal="left" vertical="center" wrapText="1"/>
      <protection locked="0"/>
    </xf>
    <xf numFmtId="0" fontId="10" fillId="0" borderId="156" xfId="0" applyFont="1" applyFill="1" applyBorder="1" applyAlignment="1" applyProtection="1">
      <alignment horizontal="left" vertical="center" wrapText="1"/>
      <protection locked="0"/>
    </xf>
    <xf numFmtId="0" fontId="10" fillId="0" borderId="97" xfId="0" applyFont="1" applyFill="1" applyBorder="1" applyAlignment="1" applyProtection="1">
      <alignment horizontal="left" vertical="center" wrapText="1"/>
      <protection locked="0"/>
    </xf>
    <xf numFmtId="0" fontId="10" fillId="0" borderId="98" xfId="0" applyFont="1" applyFill="1" applyBorder="1" applyAlignment="1" applyProtection="1">
      <alignment horizontal="left" vertical="center" wrapText="1"/>
      <protection locked="0"/>
    </xf>
    <xf numFmtId="0" fontId="11" fillId="0" borderId="22" xfId="0" applyFont="1" applyFill="1" applyBorder="1" applyAlignment="1" applyProtection="1">
      <alignment horizontal="left" vertical="center" wrapText="1"/>
      <protection locked="0"/>
    </xf>
    <xf numFmtId="0" fontId="11" fillId="0" borderId="25" xfId="0" applyFont="1" applyFill="1" applyBorder="1" applyAlignment="1" applyProtection="1">
      <alignment horizontal="left" vertical="center" wrapText="1"/>
      <protection locked="0"/>
    </xf>
    <xf numFmtId="0" fontId="11" fillId="0" borderId="79" xfId="0" applyFont="1" applyFill="1" applyBorder="1" applyAlignment="1" applyProtection="1">
      <alignment horizontal="left" vertical="center" wrapText="1"/>
      <protection locked="0"/>
    </xf>
    <xf numFmtId="0" fontId="10" fillId="0" borderId="94" xfId="64" applyFont="1" applyFill="1" applyBorder="1" applyAlignment="1" applyProtection="1">
      <alignment vertical="center" wrapText="1"/>
      <protection locked="0"/>
    </xf>
    <xf numFmtId="0" fontId="10" fillId="0" borderId="94" xfId="64" applyFont="1" applyFill="1" applyBorder="1" applyAlignment="1" applyProtection="1">
      <alignment wrapText="1"/>
      <protection locked="0"/>
    </xf>
    <xf numFmtId="0" fontId="10" fillId="0" borderId="105" xfId="64" applyFont="1" applyFill="1" applyBorder="1" applyAlignment="1" applyProtection="1">
      <alignment wrapText="1"/>
      <protection locked="0"/>
    </xf>
    <xf numFmtId="0" fontId="10" fillId="0" borderId="10" xfId="64" applyFont="1" applyFill="1" applyBorder="1" applyAlignment="1" applyProtection="1">
      <alignment vertical="center" wrapText="1"/>
      <protection locked="0"/>
    </xf>
    <xf numFmtId="0" fontId="10" fillId="0" borderId="10" xfId="64" applyFont="1" applyFill="1" applyBorder="1" applyAlignment="1" applyProtection="1">
      <alignment wrapText="1"/>
      <protection locked="0"/>
    </xf>
    <xf numFmtId="0" fontId="10" fillId="0" borderId="13" xfId="64" applyFont="1" applyFill="1" applyBorder="1" applyAlignment="1" applyProtection="1">
      <alignment wrapText="1"/>
      <protection locked="0"/>
    </xf>
    <xf numFmtId="0" fontId="10" fillId="0" borderId="189" xfId="0" applyFont="1" applyFill="1" applyBorder="1" applyAlignment="1" applyProtection="1">
      <alignment horizontal="left" vertical="center" wrapText="1"/>
      <protection locked="0"/>
    </xf>
    <xf numFmtId="0" fontId="0" fillId="0" borderId="97" xfId="0" applyFill="1" applyBorder="1" applyAlignment="1" applyProtection="1">
      <alignment horizontal="left" vertical="center" wrapText="1"/>
      <protection locked="0"/>
    </xf>
    <xf numFmtId="0" fontId="0" fillId="0" borderId="97" xfId="0" applyBorder="1" applyAlignment="1" applyProtection="1">
      <alignment vertical="center" wrapText="1"/>
      <protection locked="0"/>
    </xf>
    <xf numFmtId="0" fontId="0" fillId="0" borderId="160" xfId="0" applyBorder="1" applyAlignment="1" applyProtection="1">
      <alignment vertical="center" wrapText="1"/>
      <protection locked="0"/>
    </xf>
    <xf numFmtId="0" fontId="45" fillId="34" borderId="20" xfId="0" applyFont="1" applyFill="1" applyBorder="1" applyAlignment="1" applyProtection="1">
      <alignment horizontal="left" wrapText="1"/>
      <protection/>
    </xf>
    <xf numFmtId="0" fontId="3" fillId="34" borderId="0" xfId="0" applyFont="1" applyFill="1" applyBorder="1" applyAlignment="1" applyProtection="1">
      <alignment horizontal="left" wrapText="1"/>
      <protection/>
    </xf>
    <xf numFmtId="0" fontId="14" fillId="33" borderId="20" xfId="0" applyFont="1" applyFill="1" applyBorder="1" applyAlignment="1" applyProtection="1">
      <alignment horizontal="left" vertical="center"/>
      <protection/>
    </xf>
    <xf numFmtId="0" fontId="14" fillId="33" borderId="0" xfId="0" applyFont="1" applyFill="1" applyBorder="1" applyAlignment="1" applyProtection="1">
      <alignment horizontal="left" vertical="center"/>
      <protection/>
    </xf>
    <xf numFmtId="0" fontId="11" fillId="54" borderId="14" xfId="0" applyFont="1" applyFill="1" applyBorder="1" applyAlignment="1" applyProtection="1">
      <alignment horizontal="center" vertical="center" wrapText="1"/>
      <protection/>
    </xf>
    <xf numFmtId="0" fontId="11" fillId="0" borderId="188" xfId="0" applyFont="1" applyFill="1" applyBorder="1" applyAlignment="1" applyProtection="1">
      <alignment horizontal="left" vertical="center" wrapText="1"/>
      <protection locked="0"/>
    </xf>
    <xf numFmtId="0" fontId="10" fillId="0" borderId="15" xfId="0" applyFont="1" applyFill="1" applyBorder="1" applyAlignment="1" applyProtection="1">
      <alignment horizontal="left" vertical="center" wrapText="1"/>
      <protection locked="0"/>
    </xf>
    <xf numFmtId="0" fontId="11" fillId="0" borderId="103" xfId="0" applyFont="1" applyFill="1" applyBorder="1" applyAlignment="1" applyProtection="1">
      <alignment horizontal="left" vertical="center" wrapText="1"/>
      <protection/>
    </xf>
    <xf numFmtId="0" fontId="20" fillId="0" borderId="94" xfId="0" applyFont="1" applyFill="1" applyBorder="1" applyAlignment="1" applyProtection="1">
      <alignment horizontal="left" vertical="center" wrapText="1"/>
      <protection/>
    </xf>
    <xf numFmtId="0" fontId="11" fillId="0" borderId="102" xfId="0" applyFont="1" applyFill="1" applyBorder="1" applyAlignment="1" applyProtection="1">
      <alignment horizontal="left" vertical="center" wrapText="1"/>
      <protection/>
    </xf>
    <xf numFmtId="0" fontId="20" fillId="0" borderId="10" xfId="0" applyFont="1" applyFill="1" applyBorder="1" applyAlignment="1" applyProtection="1">
      <alignment horizontal="left" vertical="center" wrapText="1"/>
      <protection/>
    </xf>
    <xf numFmtId="0" fontId="11" fillId="54" borderId="12" xfId="0" applyFont="1" applyFill="1" applyBorder="1" applyAlignment="1" applyProtection="1">
      <alignment horizontal="center" vertical="center" wrapText="1"/>
      <protection/>
    </xf>
    <xf numFmtId="0" fontId="0" fillId="54" borderId="12" xfId="0" applyFill="1" applyBorder="1" applyAlignment="1" applyProtection="1">
      <alignment/>
      <protection/>
    </xf>
    <xf numFmtId="0" fontId="0" fillId="54" borderId="21" xfId="0" applyFill="1" applyBorder="1" applyAlignment="1" applyProtection="1">
      <alignment/>
      <protection/>
    </xf>
    <xf numFmtId="0" fontId="11" fillId="54" borderId="101" xfId="0" applyFont="1" applyFill="1" applyBorder="1" applyAlignment="1" applyProtection="1">
      <alignment horizontal="center" vertical="center" wrapText="1"/>
      <protection/>
    </xf>
    <xf numFmtId="0" fontId="0" fillId="54" borderId="12" xfId="0" applyFill="1" applyBorder="1" applyAlignment="1" applyProtection="1">
      <alignment horizontal="center" vertical="center" wrapText="1"/>
      <protection/>
    </xf>
    <xf numFmtId="0" fontId="64" fillId="0" borderId="19" xfId="0" applyFont="1" applyFill="1" applyBorder="1" applyAlignment="1" applyProtection="1">
      <alignment horizontal="left" vertical="center"/>
      <protection/>
    </xf>
    <xf numFmtId="0" fontId="63" fillId="0" borderId="19" xfId="0" applyFont="1" applyFill="1" applyBorder="1" applyAlignment="1" applyProtection="1">
      <alignment horizontal="left" vertical="center"/>
      <protection/>
    </xf>
    <xf numFmtId="0" fontId="11" fillId="0" borderId="15" xfId="0" applyFont="1" applyFill="1" applyBorder="1" applyAlignment="1" applyProtection="1">
      <alignment horizontal="left" vertical="center" wrapText="1"/>
      <protection locked="0"/>
    </xf>
    <xf numFmtId="0" fontId="10" fillId="0" borderId="25" xfId="0" applyFont="1" applyFill="1" applyBorder="1" applyAlignment="1" applyProtection="1">
      <alignment horizontal="left" wrapText="1"/>
      <protection locked="0"/>
    </xf>
    <xf numFmtId="0" fontId="10" fillId="0" borderId="79" xfId="0" applyFont="1" applyFill="1" applyBorder="1" applyAlignment="1" applyProtection="1">
      <alignment horizontal="left" wrapText="1"/>
      <protection locked="0"/>
    </xf>
    <xf numFmtId="0" fontId="11" fillId="48" borderId="188" xfId="0" applyFont="1" applyFill="1" applyBorder="1" applyAlignment="1" applyProtection="1">
      <alignment horizontal="center" vertical="center" wrapText="1"/>
      <protection locked="0"/>
    </xf>
    <xf numFmtId="0" fontId="11" fillId="48" borderId="25" xfId="0" applyFont="1" applyFill="1" applyBorder="1" applyAlignment="1" applyProtection="1">
      <alignment horizontal="center" vertical="center" wrapText="1"/>
      <protection locked="0"/>
    </xf>
    <xf numFmtId="0" fontId="11" fillId="48" borderId="79" xfId="0" applyFont="1" applyFill="1" applyBorder="1" applyAlignment="1" applyProtection="1">
      <alignment horizontal="center" vertical="center" wrapText="1"/>
      <protection locked="0"/>
    </xf>
    <xf numFmtId="0" fontId="18" fillId="0" borderId="0" xfId="0" applyFont="1" applyAlignment="1" applyProtection="1">
      <alignment horizontal="left" wrapText="1"/>
      <protection/>
    </xf>
    <xf numFmtId="0" fontId="5" fillId="0" borderId="0" xfId="0" applyFont="1" applyFill="1" applyBorder="1" applyAlignment="1" applyProtection="1">
      <alignment horizontal="left" vertical="center"/>
      <protection/>
    </xf>
    <xf numFmtId="0" fontId="11" fillId="0" borderId="102" xfId="0" applyFont="1" applyFill="1" applyBorder="1" applyAlignment="1" applyProtection="1">
      <alignment horizontal="left" vertical="center"/>
      <protection/>
    </xf>
    <xf numFmtId="0" fontId="11" fillId="0" borderId="10" xfId="0" applyFont="1" applyFill="1" applyBorder="1" applyAlignment="1" applyProtection="1">
      <alignment horizontal="left" vertical="center"/>
      <protection/>
    </xf>
    <xf numFmtId="0" fontId="11" fillId="36" borderId="99" xfId="0" applyFont="1" applyFill="1" applyBorder="1" applyAlignment="1" applyProtection="1">
      <alignment horizontal="center" vertical="center"/>
      <protection/>
    </xf>
    <xf numFmtId="0" fontId="11" fillId="36" borderId="14" xfId="0" applyFont="1" applyFill="1" applyBorder="1" applyAlignment="1" applyProtection="1">
      <alignment horizontal="center" vertical="center"/>
      <protection/>
    </xf>
    <xf numFmtId="0" fontId="10" fillId="0" borderId="188" xfId="0" applyFont="1" applyFill="1" applyBorder="1" applyAlignment="1" applyProtection="1">
      <alignment horizontal="left" vertical="center" wrapText="1"/>
      <protection/>
    </xf>
    <xf numFmtId="0" fontId="10" fillId="0" borderId="15" xfId="0" applyFont="1" applyFill="1" applyBorder="1" applyAlignment="1" applyProtection="1">
      <alignment horizontal="left" vertical="center" wrapText="1"/>
      <protection/>
    </xf>
    <xf numFmtId="0" fontId="11" fillId="35" borderId="130" xfId="0" applyFont="1" applyFill="1" applyBorder="1" applyAlignment="1" applyProtection="1">
      <alignment horizontal="left" vertical="center" indent="1"/>
      <protection/>
    </xf>
    <xf numFmtId="0" fontId="10" fillId="0" borderId="102" xfId="0" applyFont="1" applyFill="1" applyBorder="1" applyAlignment="1" applyProtection="1">
      <alignment horizontal="left" vertical="center"/>
      <protection/>
    </xf>
    <xf numFmtId="0" fontId="10" fillId="0" borderId="10" xfId="0" applyFont="1" applyFill="1" applyBorder="1" applyAlignment="1" applyProtection="1">
      <alignment horizontal="left" vertical="center"/>
      <protection/>
    </xf>
    <xf numFmtId="0" fontId="11" fillId="0" borderId="10" xfId="0" applyFont="1" applyFill="1" applyBorder="1" applyAlignment="1" applyProtection="1">
      <alignment horizontal="left" vertical="center" wrapText="1"/>
      <protection/>
    </xf>
    <xf numFmtId="0" fontId="10" fillId="35" borderId="102" xfId="0" applyFont="1" applyFill="1" applyBorder="1" applyAlignment="1" applyProtection="1">
      <alignment horizontal="left" vertical="center" indent="1"/>
      <protection/>
    </xf>
    <xf numFmtId="0" fontId="10" fillId="35" borderId="10" xfId="0" applyFont="1" applyFill="1" applyBorder="1" applyAlignment="1" applyProtection="1">
      <alignment horizontal="left" vertical="center" indent="1"/>
      <protection/>
    </xf>
    <xf numFmtId="0" fontId="10" fillId="35" borderId="13" xfId="0" applyFont="1" applyFill="1" applyBorder="1" applyAlignment="1" applyProtection="1">
      <alignment horizontal="left" vertical="center" indent="1"/>
      <protection/>
    </xf>
    <xf numFmtId="0" fontId="10" fillId="35" borderId="189" xfId="0" applyFont="1" applyFill="1" applyBorder="1" applyAlignment="1" applyProtection="1">
      <alignment horizontal="center" vertical="center"/>
      <protection/>
    </xf>
    <xf numFmtId="0" fontId="10" fillId="35" borderId="97" xfId="0" applyFont="1" applyFill="1" applyBorder="1" applyAlignment="1" applyProtection="1">
      <alignment horizontal="center" vertical="center"/>
      <protection/>
    </xf>
    <xf numFmtId="0" fontId="10" fillId="35" borderId="98" xfId="0" applyFont="1" applyFill="1" applyBorder="1" applyAlignment="1" applyProtection="1">
      <alignment horizontal="center" vertical="center"/>
      <protection/>
    </xf>
    <xf numFmtId="0" fontId="10" fillId="0" borderId="160" xfId="0" applyFont="1" applyFill="1" applyBorder="1" applyAlignment="1" applyProtection="1">
      <alignment horizontal="left" vertical="center" wrapText="1"/>
      <protection locked="0"/>
    </xf>
    <xf numFmtId="0" fontId="10" fillId="0" borderId="103" xfId="0" applyFont="1" applyFill="1" applyBorder="1" applyAlignment="1" applyProtection="1">
      <alignment horizontal="left" vertical="center" wrapText="1"/>
      <protection/>
    </xf>
    <xf numFmtId="0" fontId="10" fillId="0" borderId="94" xfId="0" applyFont="1" applyFill="1" applyBorder="1" applyAlignment="1" applyProtection="1">
      <alignment horizontal="left" vertical="center" wrapText="1"/>
      <protection/>
    </xf>
    <xf numFmtId="0" fontId="10" fillId="37" borderId="22" xfId="0" applyFont="1" applyFill="1" applyBorder="1" applyAlignment="1" applyProtection="1">
      <alignment horizontal="left" vertical="center"/>
      <protection/>
    </xf>
    <xf numFmtId="0" fontId="10" fillId="37" borderId="15" xfId="0" applyFont="1" applyFill="1" applyBorder="1" applyAlignment="1" applyProtection="1">
      <alignment horizontal="left" vertical="center"/>
      <protection/>
    </xf>
    <xf numFmtId="175" fontId="11" fillId="37" borderId="22" xfId="0" applyNumberFormat="1" applyFont="1" applyFill="1" applyBorder="1" applyAlignment="1" applyProtection="1">
      <alignment horizontal="right" vertical="center" wrapText="1"/>
      <protection/>
    </xf>
    <xf numFmtId="175" fontId="11" fillId="37" borderId="15" xfId="0" applyNumberFormat="1" applyFont="1" applyFill="1" applyBorder="1" applyAlignment="1" applyProtection="1">
      <alignment horizontal="right" vertical="center" wrapText="1"/>
      <protection/>
    </xf>
    <xf numFmtId="0" fontId="10" fillId="0" borderId="22" xfId="0" applyFont="1" applyFill="1" applyBorder="1" applyAlignment="1" applyProtection="1">
      <alignment vertical="top" wrapText="1"/>
      <protection locked="0"/>
    </xf>
    <xf numFmtId="0" fontId="10" fillId="0" borderId="15" xfId="0" applyFont="1" applyFill="1" applyBorder="1" applyAlignment="1" applyProtection="1">
      <alignment vertical="top" wrapText="1"/>
      <protection locked="0"/>
    </xf>
    <xf numFmtId="0" fontId="10" fillId="0" borderId="15" xfId="0" applyFont="1" applyFill="1" applyBorder="1" applyAlignment="1" applyProtection="1">
      <alignment horizontal="left" vertical="center" wrapText="1"/>
      <protection locked="0"/>
    </xf>
    <xf numFmtId="0" fontId="10" fillId="0" borderId="189" xfId="0" applyFont="1" applyFill="1" applyBorder="1" applyAlignment="1" applyProtection="1">
      <alignment horizontal="left" vertical="center" wrapText="1"/>
      <protection/>
    </xf>
    <xf numFmtId="0" fontId="10" fillId="0" borderId="160" xfId="0" applyFont="1" applyFill="1" applyBorder="1" applyAlignment="1" applyProtection="1">
      <alignment horizontal="left" vertical="center" wrapText="1"/>
      <protection/>
    </xf>
    <xf numFmtId="0" fontId="10" fillId="0" borderId="160" xfId="0" applyFont="1" applyFill="1" applyBorder="1" applyAlignment="1" applyProtection="1">
      <alignment horizontal="left" vertical="center" wrapText="1"/>
      <protection locked="0"/>
    </xf>
    <xf numFmtId="0" fontId="10" fillId="0" borderId="189" xfId="0" applyFont="1" applyFill="1" applyBorder="1" applyAlignment="1" applyProtection="1">
      <alignment horizontal="left" vertical="center"/>
      <protection/>
    </xf>
    <xf numFmtId="0" fontId="10" fillId="0" borderId="160" xfId="0" applyFont="1" applyFill="1" applyBorder="1" applyAlignment="1" applyProtection="1">
      <alignment horizontal="left" vertical="center"/>
      <protection/>
    </xf>
    <xf numFmtId="0" fontId="11" fillId="0" borderId="188" xfId="0" applyFont="1" applyFill="1" applyBorder="1" applyAlignment="1" applyProtection="1">
      <alignment horizontal="left" vertical="center" wrapText="1"/>
      <protection/>
    </xf>
    <xf numFmtId="0" fontId="11" fillId="0" borderId="15" xfId="0" applyFont="1" applyFill="1" applyBorder="1" applyAlignment="1" applyProtection="1">
      <alignment horizontal="left" vertical="center" wrapText="1"/>
      <protection/>
    </xf>
    <xf numFmtId="0" fontId="11" fillId="0" borderId="188" xfId="0" applyFont="1" applyFill="1" applyBorder="1" applyAlignment="1" applyProtection="1">
      <alignment horizontal="left" vertical="center"/>
      <protection/>
    </xf>
    <xf numFmtId="0" fontId="11" fillId="0" borderId="15" xfId="0" applyFont="1" applyFill="1" applyBorder="1" applyAlignment="1" applyProtection="1">
      <alignment horizontal="left" vertical="center"/>
      <protection/>
    </xf>
    <xf numFmtId="0" fontId="10" fillId="0" borderId="188" xfId="0" applyFont="1" applyFill="1" applyBorder="1" applyAlignment="1" applyProtection="1">
      <alignment horizontal="left" vertical="center"/>
      <protection/>
    </xf>
    <xf numFmtId="0" fontId="10" fillId="0" borderId="15" xfId="0" applyFont="1" applyFill="1" applyBorder="1" applyAlignment="1" applyProtection="1">
      <alignment horizontal="left" vertical="center"/>
      <protection/>
    </xf>
    <xf numFmtId="0" fontId="11" fillId="46" borderId="107" xfId="0" applyFont="1" applyFill="1" applyBorder="1" applyAlignment="1" applyProtection="1">
      <alignment horizontal="center"/>
      <protection/>
    </xf>
    <xf numFmtId="0" fontId="11" fillId="46" borderId="112" xfId="0" applyFont="1" applyFill="1" applyBorder="1" applyAlignment="1" applyProtection="1">
      <alignment horizontal="center"/>
      <protection/>
    </xf>
    <xf numFmtId="0" fontId="11" fillId="46" borderId="132" xfId="0" applyFont="1" applyFill="1" applyBorder="1" applyAlignment="1" applyProtection="1">
      <alignment horizontal="center"/>
      <protection/>
    </xf>
    <xf numFmtId="3" fontId="11" fillId="41" borderId="107" xfId="0" applyNumberFormat="1" applyFont="1" applyFill="1" applyBorder="1" applyAlignment="1" applyProtection="1">
      <alignment horizontal="center" wrapText="1"/>
      <protection/>
    </xf>
    <xf numFmtId="3" fontId="11" fillId="41" borderId="112" xfId="0" applyNumberFormat="1" applyFont="1" applyFill="1" applyBorder="1" applyAlignment="1" applyProtection="1">
      <alignment horizontal="center" wrapText="1"/>
      <protection/>
    </xf>
    <xf numFmtId="3" fontId="11" fillId="41" borderId="132" xfId="0" applyNumberFormat="1" applyFont="1" applyFill="1" applyBorder="1" applyAlignment="1" applyProtection="1">
      <alignment horizontal="center" wrapText="1"/>
      <protection/>
    </xf>
    <xf numFmtId="49" fontId="0" fillId="0" borderId="135" xfId="50" applyNumberFormat="1" applyFont="1" applyBorder="1" applyAlignment="1" applyProtection="1">
      <alignment horizontal="center" wrapText="1"/>
      <protection locked="0"/>
    </xf>
    <xf numFmtId="49" fontId="0" fillId="0" borderId="139" xfId="50" applyNumberFormat="1" applyFont="1" applyBorder="1" applyAlignment="1" applyProtection="1">
      <alignment horizontal="center" wrapText="1"/>
      <protection locked="0"/>
    </xf>
    <xf numFmtId="49" fontId="0" fillId="0" borderId="190" xfId="50" applyNumberFormat="1" applyFont="1" applyBorder="1" applyAlignment="1" applyProtection="1">
      <alignment horizontal="center" wrapText="1"/>
      <protection locked="0"/>
    </xf>
    <xf numFmtId="0" fontId="23" fillId="0" borderId="0" xfId="0" applyFont="1" applyAlignment="1" applyProtection="1">
      <alignment horizontal="left"/>
      <protection/>
    </xf>
    <xf numFmtId="0" fontId="20" fillId="41" borderId="101" xfId="0" applyFont="1" applyFill="1" applyBorder="1" applyAlignment="1" applyProtection="1">
      <alignment horizontal="left"/>
      <protection/>
    </xf>
    <xf numFmtId="0" fontId="20" fillId="41" borderId="12" xfId="0" applyFont="1" applyFill="1" applyBorder="1" applyAlignment="1" applyProtection="1">
      <alignment horizontal="left"/>
      <protection/>
    </xf>
    <xf numFmtId="0" fontId="0" fillId="48" borderId="12" xfId="0" applyNumberFormat="1" applyFill="1" applyBorder="1" applyAlignment="1" applyProtection="1">
      <alignment horizontal="left" wrapText="1" indent="1"/>
      <protection/>
    </xf>
    <xf numFmtId="0" fontId="0" fillId="48" borderId="21" xfId="0" applyNumberFormat="1" applyFill="1" applyBorder="1" applyAlignment="1" applyProtection="1">
      <alignment horizontal="left" wrapText="1" indent="1"/>
      <protection/>
    </xf>
    <xf numFmtId="3" fontId="55" fillId="34" borderId="0" xfId="0" applyNumberFormat="1" applyFont="1" applyFill="1" applyAlignment="1" applyProtection="1">
      <alignment horizontal="center" wrapText="1"/>
      <protection/>
    </xf>
    <xf numFmtId="0" fontId="0" fillId="0" borderId="0" xfId="0" applyAlignment="1" applyProtection="1">
      <alignment horizontal="center" wrapText="1"/>
      <protection/>
    </xf>
    <xf numFmtId="0" fontId="20" fillId="41" borderId="102" xfId="0" applyFont="1" applyFill="1" applyBorder="1" applyAlignment="1" applyProtection="1">
      <alignment horizontal="left"/>
      <protection/>
    </xf>
    <xf numFmtId="0" fontId="20" fillId="41" borderId="10" xfId="0" applyFont="1" applyFill="1" applyBorder="1" applyAlignment="1" applyProtection="1">
      <alignment horizontal="left"/>
      <protection/>
    </xf>
    <xf numFmtId="0" fontId="0" fillId="48" borderId="10" xfId="0" applyFill="1" applyBorder="1" applyAlignment="1" applyProtection="1">
      <alignment horizontal="left" wrapText="1" indent="1"/>
      <protection/>
    </xf>
    <xf numFmtId="0" fontId="0" fillId="48" borderId="13" xfId="0" applyFill="1" applyBorder="1" applyAlignment="1" applyProtection="1">
      <alignment horizontal="left" wrapText="1" indent="1"/>
      <protection/>
    </xf>
    <xf numFmtId="0" fontId="11" fillId="41" borderId="0" xfId="0" applyFont="1" applyFill="1" applyBorder="1" applyAlignment="1" applyProtection="1">
      <alignment horizontal="center"/>
      <protection/>
    </xf>
    <xf numFmtId="0" fontId="20" fillId="41" borderId="103" xfId="0" applyFont="1" applyFill="1" applyBorder="1" applyAlignment="1" applyProtection="1">
      <alignment horizontal="left"/>
      <protection/>
    </xf>
    <xf numFmtId="0" fontId="20" fillId="41" borderId="94" xfId="0" applyFont="1" applyFill="1" applyBorder="1" applyAlignment="1" applyProtection="1">
      <alignment horizontal="left"/>
      <protection/>
    </xf>
    <xf numFmtId="0" fontId="0" fillId="34" borderId="94" xfId="0" applyFill="1" applyBorder="1" applyAlignment="1" applyProtection="1">
      <alignment horizontal="left" wrapText="1" indent="1"/>
      <protection locked="0"/>
    </xf>
    <xf numFmtId="0" fontId="0" fillId="34" borderId="105" xfId="0" applyFill="1" applyBorder="1" applyAlignment="1" applyProtection="1">
      <alignment horizontal="left" wrapText="1" indent="1"/>
      <protection locked="0"/>
    </xf>
    <xf numFmtId="0" fontId="0" fillId="34" borderId="0" xfId="0" applyFill="1" applyBorder="1" applyAlignment="1" applyProtection="1">
      <alignment horizontal="left" wrapText="1" indent="1"/>
      <protection/>
    </xf>
    <xf numFmtId="0" fontId="20" fillId="43" borderId="0" xfId="0" applyFont="1" applyFill="1" applyBorder="1" applyAlignment="1" applyProtection="1">
      <alignment horizontal="left"/>
      <protection/>
    </xf>
    <xf numFmtId="0" fontId="20" fillId="41" borderId="37" xfId="0" applyFont="1" applyFill="1" applyBorder="1" applyAlignment="1" applyProtection="1">
      <alignment horizontal="center" wrapText="1"/>
      <protection/>
    </xf>
    <xf numFmtId="0" fontId="0" fillId="0" borderId="84" xfId="0" applyBorder="1" applyAlignment="1" applyProtection="1">
      <alignment horizontal="center"/>
      <protection/>
    </xf>
    <xf numFmtId="0" fontId="20" fillId="34" borderId="0" xfId="0" applyFont="1" applyFill="1" applyAlignment="1" applyProtection="1">
      <alignment horizontal="center" wrapText="1"/>
      <protection/>
    </xf>
    <xf numFmtId="0" fontId="11" fillId="35" borderId="107" xfId="0" applyFont="1" applyFill="1" applyBorder="1" applyAlignment="1" applyProtection="1">
      <alignment horizontal="center"/>
      <protection/>
    </xf>
    <xf numFmtId="0" fontId="11" fillId="35" borderId="112" xfId="0" applyFont="1" applyFill="1" applyBorder="1" applyAlignment="1" applyProtection="1">
      <alignment horizontal="center"/>
      <protection/>
    </xf>
    <xf numFmtId="0" fontId="11" fillId="35" borderId="114" xfId="0" applyFont="1" applyFill="1" applyBorder="1" applyAlignment="1" applyProtection="1">
      <alignment horizontal="center"/>
      <protection/>
    </xf>
    <xf numFmtId="0" fontId="0" fillId="0" borderId="132" xfId="0" applyBorder="1" applyAlignment="1" applyProtection="1">
      <alignment/>
      <protection/>
    </xf>
    <xf numFmtId="0" fontId="0" fillId="0" borderId="120" xfId="0" applyFont="1" applyFill="1" applyBorder="1" applyAlignment="1" applyProtection="1">
      <alignment horizontal="left" indent="1"/>
      <protection/>
    </xf>
    <xf numFmtId="0" fontId="0" fillId="0" borderId="93" xfId="0" applyFont="1" applyFill="1" applyBorder="1" applyAlignment="1" applyProtection="1">
      <alignment horizontal="left" indent="1"/>
      <protection/>
    </xf>
    <xf numFmtId="0" fontId="0" fillId="0" borderId="152" xfId="0" applyFont="1" applyFill="1" applyBorder="1" applyAlignment="1" applyProtection="1">
      <alignment horizontal="left" indent="1"/>
      <protection/>
    </xf>
    <xf numFmtId="0" fontId="0" fillId="0" borderId="191" xfId="0" applyFont="1" applyBorder="1" applyAlignment="1" applyProtection="1">
      <alignment horizontal="left" indent="1"/>
      <protection/>
    </xf>
    <xf numFmtId="0" fontId="0" fillId="0" borderId="139" xfId="0" applyFont="1" applyBorder="1" applyAlignment="1" applyProtection="1">
      <alignment horizontal="left" indent="1"/>
      <protection/>
    </xf>
    <xf numFmtId="0" fontId="0" fillId="0" borderId="190" xfId="0" applyFont="1" applyBorder="1" applyAlignment="1" applyProtection="1">
      <alignment horizontal="left" indent="1"/>
      <protection/>
    </xf>
    <xf numFmtId="0" fontId="0" fillId="0" borderId="120" xfId="0" applyFont="1" applyBorder="1" applyAlignment="1" applyProtection="1">
      <alignment horizontal="left" indent="1"/>
      <protection/>
    </xf>
    <xf numFmtId="0" fontId="0" fillId="0" borderId="93" xfId="0" applyFont="1" applyBorder="1" applyAlignment="1" applyProtection="1">
      <alignment horizontal="left" indent="1"/>
      <protection/>
    </xf>
    <xf numFmtId="0" fontId="0" fillId="0" borderId="152" xfId="0" applyFont="1" applyBorder="1" applyAlignment="1" applyProtection="1">
      <alignment horizontal="left" indent="1"/>
      <protection/>
    </xf>
    <xf numFmtId="0" fontId="20" fillId="42" borderId="107" xfId="0" applyFont="1" applyFill="1" applyBorder="1" applyAlignment="1" applyProtection="1">
      <alignment horizontal="right" vertical="center"/>
      <protection/>
    </xf>
    <xf numFmtId="0" fontId="0" fillId="0" borderId="112" xfId="0" applyBorder="1" applyAlignment="1" applyProtection="1">
      <alignment/>
      <protection/>
    </xf>
    <xf numFmtId="0" fontId="0" fillId="0" borderId="26" xfId="0" applyFill="1" applyBorder="1" applyAlignment="1" applyProtection="1">
      <alignment horizontal="left" vertical="justify" wrapText="1"/>
      <protection/>
    </xf>
    <xf numFmtId="0" fontId="0" fillId="0" borderId="0" xfId="0" applyFill="1" applyBorder="1" applyAlignment="1">
      <alignment horizontal="left" vertical="justify" wrapText="1"/>
    </xf>
    <xf numFmtId="0" fontId="0" fillId="0" borderId="18" xfId="0" applyFill="1" applyBorder="1" applyAlignment="1">
      <alignment horizontal="left" vertical="justify" wrapText="1"/>
    </xf>
    <xf numFmtId="0" fontId="0" fillId="0" borderId="26" xfId="0" applyFill="1" applyBorder="1" applyAlignment="1">
      <alignment horizontal="left" vertical="justify" wrapText="1"/>
    </xf>
    <xf numFmtId="0" fontId="0" fillId="0" borderId="106" xfId="0" applyFill="1" applyBorder="1" applyAlignment="1">
      <alignment horizontal="left" vertical="justify" wrapText="1"/>
    </xf>
    <xf numFmtId="0" fontId="0" fillId="0" borderId="63" xfId="0" applyFill="1" applyBorder="1" applyAlignment="1">
      <alignment horizontal="left" vertical="justify" wrapText="1"/>
    </xf>
    <xf numFmtId="0" fontId="0" fillId="0" borderId="192" xfId="0" applyFill="1" applyBorder="1" applyAlignment="1">
      <alignment horizontal="left" vertical="justify" wrapText="1"/>
    </xf>
    <xf numFmtId="0" fontId="11" fillId="35" borderId="16" xfId="0" applyFont="1" applyFill="1" applyBorder="1" applyAlignment="1" applyProtection="1">
      <alignment horizontal="center"/>
      <protection/>
    </xf>
    <xf numFmtId="0" fontId="11" fillId="35" borderId="19" xfId="0" applyFont="1" applyFill="1" applyBorder="1" applyAlignment="1" applyProtection="1">
      <alignment horizontal="center"/>
      <protection/>
    </xf>
    <xf numFmtId="0" fontId="11" fillId="35" borderId="113" xfId="0" applyFont="1" applyFill="1" applyBorder="1" applyAlignment="1" applyProtection="1">
      <alignment horizontal="center"/>
      <protection/>
    </xf>
    <xf numFmtId="0" fontId="0" fillId="34" borderId="26" xfId="0" applyFill="1" applyBorder="1" applyAlignment="1" applyProtection="1">
      <alignment horizontal="left" vertical="justify" wrapText="1"/>
      <protection/>
    </xf>
    <xf numFmtId="0" fontId="0" fillId="0" borderId="0" xfId="0" applyBorder="1" applyAlignment="1">
      <alignment horizontal="left" vertical="justify" wrapText="1"/>
    </xf>
    <xf numFmtId="0" fontId="0" fillId="0" borderId="18" xfId="0" applyBorder="1" applyAlignment="1">
      <alignment horizontal="left" vertical="justify" wrapText="1"/>
    </xf>
    <xf numFmtId="0" fontId="0" fillId="0" borderId="26" xfId="0" applyBorder="1" applyAlignment="1">
      <alignment horizontal="left" vertical="justify" wrapText="1"/>
    </xf>
    <xf numFmtId="0" fontId="0" fillId="0" borderId="106" xfId="0" applyBorder="1" applyAlignment="1">
      <alignment horizontal="left" vertical="justify" wrapText="1"/>
    </xf>
    <xf numFmtId="0" fontId="0" fillId="0" borderId="63" xfId="0" applyBorder="1" applyAlignment="1">
      <alignment horizontal="left" vertical="justify" wrapText="1"/>
    </xf>
    <xf numFmtId="0" fontId="0" fillId="0" borderId="192" xfId="0" applyBorder="1" applyAlignment="1">
      <alignment horizontal="left" vertical="justify" wrapText="1"/>
    </xf>
    <xf numFmtId="0" fontId="56" fillId="35" borderId="107" xfId="0" applyFont="1" applyFill="1" applyBorder="1" applyAlignment="1" applyProtection="1">
      <alignment horizontal="left"/>
      <protection/>
    </xf>
    <xf numFmtId="0" fontId="56" fillId="35" borderId="112" xfId="0" applyFont="1" applyFill="1" applyBorder="1" applyAlignment="1" applyProtection="1">
      <alignment horizontal="left"/>
      <protection/>
    </xf>
    <xf numFmtId="0" fontId="56" fillId="35" borderId="132" xfId="0" applyFont="1" applyFill="1" applyBorder="1" applyAlignment="1" applyProtection="1">
      <alignment horizontal="left"/>
      <protection/>
    </xf>
    <xf numFmtId="0" fontId="0" fillId="0" borderId="85" xfId="0" applyNumberFormat="1" applyBorder="1" applyAlignment="1" applyProtection="1">
      <alignment horizontal="left" vertical="top" wrapText="1"/>
      <protection locked="0"/>
    </xf>
    <xf numFmtId="0" fontId="0" fillId="0" borderId="58" xfId="0" applyNumberFormat="1" applyBorder="1" applyAlignment="1" applyProtection="1">
      <alignment horizontal="left" vertical="top" wrapText="1"/>
      <protection locked="0"/>
    </xf>
    <xf numFmtId="0" fontId="0" fillId="0" borderId="96" xfId="0" applyNumberFormat="1" applyBorder="1" applyAlignment="1" applyProtection="1">
      <alignment horizontal="left" vertical="top" wrapText="1"/>
      <protection locked="0"/>
    </xf>
    <xf numFmtId="0" fontId="0" fillId="0" borderId="20" xfId="0" applyNumberFormat="1" applyBorder="1" applyAlignment="1" applyProtection="1">
      <alignment horizontal="left" vertical="top" wrapText="1"/>
      <protection locked="0"/>
    </xf>
    <xf numFmtId="0" fontId="0" fillId="0" borderId="0" xfId="0" applyNumberFormat="1" applyBorder="1" applyAlignment="1" applyProtection="1">
      <alignment horizontal="left" vertical="top" wrapText="1"/>
      <protection locked="0"/>
    </xf>
    <xf numFmtId="0" fontId="0" fillId="0" borderId="126" xfId="0" applyNumberFormat="1" applyBorder="1" applyAlignment="1" applyProtection="1">
      <alignment horizontal="left" vertical="top" wrapText="1"/>
      <protection locked="0"/>
    </xf>
    <xf numFmtId="0" fontId="0" fillId="0" borderId="16" xfId="0" applyNumberFormat="1" applyBorder="1" applyAlignment="1" applyProtection="1">
      <alignment horizontal="left" vertical="top" wrapText="1"/>
      <protection locked="0"/>
    </xf>
    <xf numFmtId="0" fontId="0" fillId="0" borderId="19" xfId="0" applyNumberFormat="1" applyBorder="1" applyAlignment="1" applyProtection="1">
      <alignment horizontal="left" vertical="top" wrapText="1"/>
      <protection locked="0"/>
    </xf>
    <xf numFmtId="0" fontId="0" fillId="0" borderId="151" xfId="0" applyNumberFormat="1" applyBorder="1" applyAlignment="1" applyProtection="1">
      <alignment horizontal="left" vertical="top" wrapText="1"/>
      <protection locked="0"/>
    </xf>
    <xf numFmtId="0" fontId="0" fillId="0" borderId="193" xfId="0" applyFont="1" applyBorder="1" applyAlignment="1" applyProtection="1">
      <alignment horizontal="left" indent="1"/>
      <protection/>
    </xf>
    <xf numFmtId="0" fontId="0" fillId="0" borderId="149" xfId="0" applyFont="1" applyBorder="1" applyAlignment="1" applyProtection="1">
      <alignment horizontal="left" indent="1"/>
      <protection/>
    </xf>
    <xf numFmtId="0" fontId="0" fillId="0" borderId="194" xfId="0" applyFont="1" applyBorder="1" applyAlignment="1" applyProtection="1">
      <alignment horizontal="left" indent="1"/>
      <protection/>
    </xf>
    <xf numFmtId="0" fontId="57" fillId="42" borderId="107" xfId="0" applyFont="1" applyFill="1" applyBorder="1" applyAlignment="1" applyProtection="1">
      <alignment horizontal="center" vertical="center"/>
      <protection/>
    </xf>
    <xf numFmtId="0" fontId="57" fillId="42" borderId="112" xfId="0" applyFont="1" applyFill="1" applyBorder="1" applyAlignment="1" applyProtection="1">
      <alignment horizontal="center" vertical="center"/>
      <protection/>
    </xf>
    <xf numFmtId="0" fontId="11" fillId="41" borderId="107" xfId="0" applyFont="1" applyFill="1" applyBorder="1" applyAlignment="1" applyProtection="1">
      <alignment horizontal="center"/>
      <protection/>
    </xf>
    <xf numFmtId="0" fontId="11" fillId="41" borderId="112" xfId="0" applyFont="1" applyFill="1" applyBorder="1" applyAlignment="1" applyProtection="1">
      <alignment horizontal="center"/>
      <protection/>
    </xf>
    <xf numFmtId="0" fontId="11" fillId="41" borderId="132" xfId="0" applyFont="1" applyFill="1" applyBorder="1" applyAlignment="1" applyProtection="1">
      <alignment horizontal="center"/>
      <protection/>
    </xf>
    <xf numFmtId="0" fontId="11" fillId="0" borderId="195" xfId="0" applyFont="1" applyFill="1" applyBorder="1" applyAlignment="1" applyProtection="1">
      <alignment horizontal="center" vertical="center" wrapText="1"/>
      <protection/>
    </xf>
    <xf numFmtId="0" fontId="11" fillId="0" borderId="131" xfId="0" applyFont="1" applyFill="1" applyBorder="1" applyAlignment="1" applyProtection="1">
      <alignment horizontal="center" vertical="center" wrapText="1"/>
      <protection/>
    </xf>
    <xf numFmtId="0" fontId="11" fillId="0" borderId="164" xfId="0" applyFont="1" applyFill="1" applyBorder="1" applyAlignment="1" applyProtection="1">
      <alignment horizontal="center" vertical="center" wrapText="1"/>
      <protection/>
    </xf>
    <xf numFmtId="0" fontId="5" fillId="43" borderId="19" xfId="0" applyFont="1" applyFill="1" applyBorder="1" applyAlignment="1" applyProtection="1">
      <alignment horizontal="left" vertical="center"/>
      <protection/>
    </xf>
    <xf numFmtId="0" fontId="10" fillId="0" borderId="107" xfId="0" applyFont="1" applyFill="1" applyBorder="1" applyAlignment="1" applyProtection="1">
      <alignment horizontal="left" vertical="center" wrapText="1"/>
      <protection locked="0"/>
    </xf>
    <xf numFmtId="0" fontId="10" fillId="0" borderId="112" xfId="0" applyFont="1" applyFill="1" applyBorder="1" applyAlignment="1" applyProtection="1">
      <alignment horizontal="left" vertical="center" wrapText="1"/>
      <protection locked="0"/>
    </xf>
    <xf numFmtId="0" fontId="10" fillId="0" borderId="132" xfId="0" applyFont="1" applyFill="1" applyBorder="1" applyAlignment="1" applyProtection="1">
      <alignment horizontal="left" vertical="center" wrapText="1"/>
      <protection locked="0"/>
    </xf>
    <xf numFmtId="0" fontId="11" fillId="0" borderId="130" xfId="0" applyFont="1" applyFill="1" applyBorder="1" applyAlignment="1" applyProtection="1">
      <alignment horizontal="left" vertical="center" wrapText="1"/>
      <protection/>
    </xf>
    <xf numFmtId="0" fontId="0" fillId="0" borderId="17" xfId="0" applyFill="1" applyBorder="1" applyAlignment="1" applyProtection="1">
      <alignment/>
      <protection/>
    </xf>
    <xf numFmtId="0" fontId="10" fillId="0" borderId="17" xfId="0" applyFont="1" applyFill="1" applyBorder="1" applyAlignment="1" applyProtection="1">
      <alignment horizontal="left" vertical="top" wrapText="1"/>
      <protection locked="0"/>
    </xf>
    <xf numFmtId="0" fontId="10" fillId="0" borderId="100" xfId="0" applyFont="1" applyFill="1" applyBorder="1" applyAlignment="1" applyProtection="1">
      <alignment horizontal="left" vertical="top" wrapText="1"/>
      <protection locked="0"/>
    </xf>
    <xf numFmtId="0" fontId="11" fillId="43" borderId="189" xfId="0" applyFont="1" applyFill="1" applyBorder="1" applyAlignment="1" applyProtection="1">
      <alignment horizontal="left" vertical="center" wrapText="1"/>
      <protection/>
    </xf>
    <xf numFmtId="0" fontId="0" fillId="43" borderId="97" xfId="0" applyFont="1" applyFill="1" applyBorder="1" applyAlignment="1" applyProtection="1">
      <alignment/>
      <protection/>
    </xf>
    <xf numFmtId="0" fontId="10" fillId="0" borderId="97" xfId="0" applyFont="1" applyFill="1" applyBorder="1" applyAlignment="1" applyProtection="1">
      <alignment vertical="top" wrapText="1"/>
      <protection locked="0"/>
    </xf>
    <xf numFmtId="0" fontId="10" fillId="0" borderId="98" xfId="0" applyFont="1" applyFill="1" applyBorder="1" applyAlignment="1" applyProtection="1">
      <alignment vertical="top" wrapText="1"/>
      <protection locked="0"/>
    </xf>
    <xf numFmtId="0" fontId="11" fillId="43" borderId="19" xfId="0" applyFont="1" applyFill="1" applyBorder="1" applyAlignment="1" applyProtection="1">
      <alignment/>
      <protection/>
    </xf>
    <xf numFmtId="0" fontId="10" fillId="0" borderId="41" xfId="0" applyFont="1" applyFill="1" applyBorder="1" applyAlignment="1" applyProtection="1">
      <alignment horizontal="left"/>
      <protection/>
    </xf>
    <xf numFmtId="0" fontId="10" fillId="0" borderId="47" xfId="0" applyFont="1" applyFill="1" applyBorder="1" applyAlignment="1" applyProtection="1">
      <alignment horizontal="left"/>
      <protection/>
    </xf>
    <xf numFmtId="0" fontId="10" fillId="0" borderId="57" xfId="0" applyFont="1" applyFill="1" applyBorder="1" applyAlignment="1" applyProtection="1">
      <alignment horizontal="left"/>
      <protection/>
    </xf>
    <xf numFmtId="0" fontId="122" fillId="0" borderId="76" xfId="0" applyFont="1" applyBorder="1" applyAlignment="1" applyProtection="1">
      <alignment horizontal="left" vertical="center" wrapText="1" indent="5"/>
      <protection/>
    </xf>
    <xf numFmtId="0" fontId="122" fillId="0" borderId="44" xfId="0" applyFont="1" applyBorder="1" applyAlignment="1" applyProtection="1">
      <alignment horizontal="left" vertical="center" wrapText="1" indent="5"/>
      <protection/>
    </xf>
    <xf numFmtId="0" fontId="122" fillId="0" borderId="60" xfId="0" applyFont="1" applyBorder="1" applyAlignment="1" applyProtection="1">
      <alignment horizontal="left" vertical="center" wrapText="1" indent="5"/>
      <protection/>
    </xf>
    <xf numFmtId="0" fontId="122" fillId="0" borderId="20" xfId="0" applyFont="1" applyBorder="1" applyAlignment="1" applyProtection="1">
      <alignment horizontal="left" vertical="center" wrapText="1" indent="5"/>
      <protection/>
    </xf>
    <xf numFmtId="0" fontId="122" fillId="0" borderId="0" xfId="0" applyFont="1" applyBorder="1" applyAlignment="1" applyProtection="1">
      <alignment horizontal="left" vertical="center" wrapText="1" indent="5"/>
      <protection/>
    </xf>
    <xf numFmtId="0" fontId="122" fillId="0" borderId="77" xfId="0" applyFont="1" applyBorder="1" applyAlignment="1" applyProtection="1">
      <alignment horizontal="left" vertical="center" wrapText="1" indent="5"/>
      <protection/>
    </xf>
    <xf numFmtId="0" fontId="122" fillId="0" borderId="196" xfId="0" applyFont="1" applyBorder="1" applyAlignment="1" applyProtection="1">
      <alignment horizontal="left" vertical="center" wrapText="1" indent="5"/>
      <protection/>
    </xf>
    <xf numFmtId="0" fontId="122" fillId="0" borderId="62" xfId="0" applyFont="1" applyBorder="1" applyAlignment="1" applyProtection="1">
      <alignment horizontal="left" vertical="center" wrapText="1" indent="5"/>
      <protection/>
    </xf>
    <xf numFmtId="0" fontId="122" fillId="0" borderId="74" xfId="0" applyFont="1" applyBorder="1" applyAlignment="1" applyProtection="1">
      <alignment horizontal="left" vertical="center" wrapText="1" indent="5"/>
      <protection/>
    </xf>
    <xf numFmtId="0" fontId="10" fillId="0" borderId="32" xfId="0" applyFont="1" applyBorder="1" applyAlignment="1" applyProtection="1">
      <alignment horizontal="left" vertical="center" wrapText="1"/>
      <protection locked="0"/>
    </xf>
    <xf numFmtId="0" fontId="10" fillId="0" borderId="36" xfId="0" applyFont="1" applyBorder="1" applyAlignment="1" applyProtection="1">
      <alignment horizontal="left" vertical="center"/>
      <protection locked="0"/>
    </xf>
    <xf numFmtId="0" fontId="10" fillId="0" borderId="26" xfId="0" applyFont="1" applyBorder="1" applyAlignment="1" applyProtection="1">
      <alignment horizontal="left" vertical="center"/>
      <protection locked="0"/>
    </xf>
    <xf numFmtId="0" fontId="10" fillId="0" borderId="0" xfId="0" applyFont="1" applyBorder="1" applyAlignment="1" applyProtection="1">
      <alignment horizontal="left" vertical="center"/>
      <protection locked="0"/>
    </xf>
    <xf numFmtId="0" fontId="10" fillId="0" borderId="106" xfId="0" applyFont="1" applyBorder="1" applyAlignment="1" applyProtection="1">
      <alignment horizontal="left" vertical="center"/>
      <protection locked="0"/>
    </xf>
    <xf numFmtId="0" fontId="10" fillId="0" borderId="63" xfId="0" applyFont="1" applyBorder="1" applyAlignment="1" applyProtection="1">
      <alignment horizontal="left" vertical="center"/>
      <protection locked="0"/>
    </xf>
    <xf numFmtId="0" fontId="18" fillId="0" borderId="62" xfId="0" applyFont="1" applyBorder="1" applyAlignment="1" applyProtection="1">
      <alignment horizontal="left" wrapText="1"/>
      <protection/>
    </xf>
    <xf numFmtId="0" fontId="10" fillId="0" borderId="47" xfId="0" applyFont="1" applyFill="1" applyBorder="1" applyAlignment="1" applyProtection="1">
      <alignment horizontal="left" vertical="center" wrapText="1"/>
      <protection/>
    </xf>
    <xf numFmtId="0" fontId="14" fillId="33" borderId="107" xfId="0" applyFont="1" applyFill="1" applyBorder="1" applyAlignment="1" applyProtection="1">
      <alignment horizontal="left"/>
      <protection/>
    </xf>
    <xf numFmtId="0" fontId="14" fillId="33" borderId="112" xfId="0" applyFont="1" applyFill="1" applyBorder="1" applyAlignment="1" applyProtection="1">
      <alignment horizontal="left"/>
      <protection/>
    </xf>
    <xf numFmtId="0" fontId="3" fillId="0" borderId="48" xfId="0" applyFont="1" applyFill="1" applyBorder="1" applyAlignment="1" applyProtection="1">
      <alignment horizontal="left" vertical="center"/>
      <protection/>
    </xf>
    <xf numFmtId="0" fontId="7" fillId="0" borderId="59" xfId="0" applyFont="1" applyFill="1" applyBorder="1" applyAlignment="1" applyProtection="1">
      <alignment horizontal="left" vertical="center"/>
      <protection/>
    </xf>
    <xf numFmtId="0" fontId="10" fillId="0" borderId="36" xfId="0" applyFont="1" applyFill="1" applyBorder="1" applyAlignment="1" applyProtection="1">
      <alignment horizontal="left" vertical="center" wrapText="1"/>
      <protection/>
    </xf>
    <xf numFmtId="0" fontId="10" fillId="0" borderId="63" xfId="0" applyFont="1" applyFill="1" applyBorder="1" applyAlignment="1" applyProtection="1">
      <alignment horizontal="left" vertical="center" wrapText="1"/>
      <protection/>
    </xf>
    <xf numFmtId="0" fontId="10" fillId="0" borderId="22" xfId="0" applyFont="1" applyBorder="1" applyAlignment="1" applyProtection="1">
      <alignment horizontal="left"/>
      <protection locked="0"/>
    </xf>
    <xf numFmtId="0" fontId="10" fillId="0" borderId="25" xfId="0" applyFont="1" applyBorder="1" applyAlignment="1" applyProtection="1">
      <alignment horizontal="left"/>
      <protection locked="0"/>
    </xf>
    <xf numFmtId="0" fontId="10" fillId="0" borderId="15" xfId="0" applyFont="1" applyBorder="1" applyAlignment="1" applyProtection="1">
      <alignment horizontal="left"/>
      <protection locked="0"/>
    </xf>
    <xf numFmtId="0" fontId="66" fillId="0" borderId="85" xfId="0" applyFont="1" applyBorder="1" applyAlignment="1" applyProtection="1">
      <alignment vertical="top" wrapText="1"/>
      <protection locked="0"/>
    </xf>
    <xf numFmtId="0" fontId="10" fillId="0" borderId="58" xfId="0" applyFont="1" applyBorder="1" applyAlignment="1" applyProtection="1">
      <alignment vertical="top" wrapText="1"/>
      <protection locked="0"/>
    </xf>
    <xf numFmtId="0" fontId="10" fillId="0" borderId="96" xfId="0" applyFont="1" applyBorder="1" applyAlignment="1" applyProtection="1">
      <alignment vertical="top" wrapText="1"/>
      <protection locked="0"/>
    </xf>
    <xf numFmtId="0" fontId="10" fillId="0" borderId="16" xfId="0" applyFont="1" applyBorder="1" applyAlignment="1" applyProtection="1">
      <alignment vertical="top" wrapText="1"/>
      <protection locked="0"/>
    </xf>
    <xf numFmtId="0" fontId="10" fillId="0" borderId="19" xfId="0" applyFont="1" applyBorder="1" applyAlignment="1" applyProtection="1">
      <alignment vertical="top" wrapText="1"/>
      <protection locked="0"/>
    </xf>
    <xf numFmtId="0" fontId="10" fillId="0" borderId="151" xfId="0" applyFont="1" applyBorder="1" applyAlignment="1" applyProtection="1">
      <alignment vertical="top" wrapText="1"/>
      <protection locked="0"/>
    </xf>
    <xf numFmtId="0" fontId="10" fillId="43" borderId="56" xfId="0" applyFont="1" applyFill="1" applyBorder="1" applyAlignment="1" applyProtection="1" quotePrefix="1">
      <alignment horizontal="left" wrapText="1"/>
      <protection/>
    </xf>
    <xf numFmtId="0" fontId="10" fillId="43" borderId="44" xfId="0" applyFont="1" applyFill="1" applyBorder="1" applyAlignment="1" applyProtection="1" quotePrefix="1">
      <alignment horizontal="left" wrapText="1"/>
      <protection/>
    </xf>
    <xf numFmtId="0" fontId="10" fillId="43" borderId="60" xfId="0" applyFont="1" applyFill="1" applyBorder="1" applyAlignment="1" applyProtection="1" quotePrefix="1">
      <alignment horizontal="left" wrapText="1"/>
      <protection/>
    </xf>
    <xf numFmtId="0" fontId="10" fillId="0" borderId="54" xfId="0" applyFont="1" applyFill="1" applyBorder="1" applyAlignment="1" applyProtection="1">
      <alignment horizontal="center" vertical="center"/>
      <protection/>
    </xf>
    <xf numFmtId="0" fontId="10" fillId="0" borderId="43" xfId="0" applyFont="1" applyFill="1" applyBorder="1" applyAlignment="1" applyProtection="1">
      <alignment horizontal="center" vertical="center"/>
      <protection/>
    </xf>
    <xf numFmtId="0" fontId="10" fillId="43" borderId="56" xfId="0" applyFont="1" applyFill="1" applyBorder="1" applyAlignment="1" applyProtection="1">
      <alignment horizontal="center"/>
      <protection/>
    </xf>
    <xf numFmtId="0" fontId="10" fillId="43" borderId="44" xfId="0" applyFont="1" applyFill="1" applyBorder="1" applyAlignment="1" applyProtection="1">
      <alignment horizontal="center"/>
      <protection/>
    </xf>
    <xf numFmtId="0" fontId="11" fillId="0" borderId="0" xfId="0" applyFont="1" applyFill="1" applyBorder="1" applyAlignment="1" applyProtection="1">
      <alignment horizontal="left" wrapText="1"/>
      <protection/>
    </xf>
    <xf numFmtId="0" fontId="0" fillId="0" borderId="77" xfId="0" applyFont="1" applyBorder="1" applyAlignment="1">
      <alignment wrapText="1"/>
    </xf>
    <xf numFmtId="0" fontId="14" fillId="33" borderId="132" xfId="0" applyFont="1" applyFill="1" applyBorder="1" applyAlignment="1" applyProtection="1">
      <alignment horizontal="left"/>
      <protection/>
    </xf>
    <xf numFmtId="0" fontId="9" fillId="0" borderId="59" xfId="0" applyFont="1" applyFill="1" applyBorder="1" applyAlignment="1" applyProtection="1">
      <alignment horizontal="center"/>
      <protection/>
    </xf>
    <xf numFmtId="0" fontId="9" fillId="0" borderId="58" xfId="0" applyFont="1" applyFill="1" applyBorder="1" applyAlignment="1" applyProtection="1">
      <alignment horizontal="center"/>
      <protection/>
    </xf>
    <xf numFmtId="0" fontId="10" fillId="35" borderId="107" xfId="0" applyFont="1" applyFill="1" applyBorder="1" applyAlignment="1" applyProtection="1">
      <alignment horizontal="center" vertical="center"/>
      <protection/>
    </xf>
    <xf numFmtId="0" fontId="10" fillId="35" borderId="112" xfId="0" applyFont="1" applyFill="1" applyBorder="1" applyAlignment="1" applyProtection="1">
      <alignment horizontal="center" vertical="center"/>
      <protection/>
    </xf>
    <xf numFmtId="0" fontId="10" fillId="35" borderId="132" xfId="0" applyFont="1" applyFill="1" applyBorder="1" applyAlignment="1" applyProtection="1">
      <alignment horizontal="center" vertical="center"/>
      <protection/>
    </xf>
    <xf numFmtId="2" fontId="37" fillId="0" borderId="0" xfId="0" applyNumberFormat="1" applyFont="1" applyFill="1" applyBorder="1" applyAlignment="1" applyProtection="1">
      <alignment horizontal="left" vertical="center" wrapText="1" indent="2"/>
      <protection/>
    </xf>
    <xf numFmtId="2" fontId="47" fillId="0" borderId="0" xfId="0" applyNumberFormat="1" applyFont="1" applyFill="1" applyBorder="1" applyAlignment="1" applyProtection="1">
      <alignment horizontal="left" vertical="center" wrapText="1" indent="2"/>
      <protection/>
    </xf>
    <xf numFmtId="0" fontId="10" fillId="0" borderId="32" xfId="0" applyFont="1" applyFill="1" applyBorder="1" applyAlignment="1" applyProtection="1">
      <alignment horizontal="left" vertical="center" wrapText="1"/>
      <protection locked="0"/>
    </xf>
    <xf numFmtId="0" fontId="10" fillId="0" borderId="36" xfId="0" applyFont="1" applyFill="1" applyBorder="1" applyAlignment="1" applyProtection="1">
      <alignment horizontal="left" vertical="center" wrapText="1"/>
      <protection locked="0"/>
    </xf>
    <xf numFmtId="0" fontId="10" fillId="0" borderId="34" xfId="0" applyFont="1" applyFill="1" applyBorder="1" applyAlignment="1" applyProtection="1">
      <alignment horizontal="left" vertical="center" wrapText="1"/>
      <protection locked="0"/>
    </xf>
    <xf numFmtId="0" fontId="14" fillId="57" borderId="26" xfId="0" applyFont="1" applyFill="1" applyBorder="1" applyAlignment="1" applyProtection="1">
      <alignment horizontal="left"/>
      <protection/>
    </xf>
    <xf numFmtId="0" fontId="14" fillId="57" borderId="0" xfId="0" applyFont="1" applyFill="1" applyBorder="1" applyAlignment="1" applyProtection="1">
      <alignment horizontal="left"/>
      <protection/>
    </xf>
    <xf numFmtId="0" fontId="14" fillId="57" borderId="26" xfId="0" applyFont="1" applyFill="1" applyBorder="1" applyAlignment="1" applyProtection="1">
      <alignment horizontal="left" vertical="center"/>
      <protection/>
    </xf>
    <xf numFmtId="0" fontId="14" fillId="57" borderId="0" xfId="0" applyFont="1" applyFill="1" applyBorder="1" applyAlignment="1" applyProtection="1">
      <alignment horizontal="left" vertical="center"/>
      <protection/>
    </xf>
    <xf numFmtId="0" fontId="22" fillId="34" borderId="32" xfId="0" applyFont="1" applyFill="1" applyBorder="1" applyAlignment="1" applyProtection="1">
      <alignment horizontal="left" vertical="center" wrapText="1"/>
      <protection locked="0"/>
    </xf>
    <xf numFmtId="0" fontId="10" fillId="34" borderId="36" xfId="0" applyFont="1" applyFill="1" applyBorder="1" applyAlignment="1" applyProtection="1">
      <alignment horizontal="left" vertical="center" wrapText="1"/>
      <protection locked="0"/>
    </xf>
    <xf numFmtId="0" fontId="10" fillId="34" borderId="34" xfId="0" applyFont="1" applyFill="1" applyBorder="1" applyAlignment="1" applyProtection="1">
      <alignment horizontal="left" vertical="center" wrapText="1"/>
      <protection locked="0"/>
    </xf>
    <xf numFmtId="0" fontId="10" fillId="34" borderId="26" xfId="0" applyFont="1" applyFill="1" applyBorder="1" applyAlignment="1" applyProtection="1">
      <alignment horizontal="left" vertical="center" wrapText="1"/>
      <protection locked="0"/>
    </xf>
    <xf numFmtId="0" fontId="10" fillId="34" borderId="0" xfId="0" applyFont="1" applyFill="1" applyBorder="1" applyAlignment="1" applyProtection="1">
      <alignment horizontal="left" vertical="center" wrapText="1"/>
      <protection locked="0"/>
    </xf>
    <xf numFmtId="0" fontId="10" fillId="34" borderId="18" xfId="0" applyFont="1" applyFill="1" applyBorder="1" applyAlignment="1" applyProtection="1">
      <alignment horizontal="left" vertical="center" wrapText="1"/>
      <protection locked="0"/>
    </xf>
    <xf numFmtId="0" fontId="10" fillId="34" borderId="106" xfId="0" applyFont="1" applyFill="1" applyBorder="1" applyAlignment="1" applyProtection="1">
      <alignment horizontal="left" vertical="center" wrapText="1"/>
      <protection locked="0"/>
    </xf>
    <xf numFmtId="0" fontId="10" fillId="34" borderId="63" xfId="0" applyFont="1" applyFill="1" applyBorder="1" applyAlignment="1" applyProtection="1">
      <alignment horizontal="left" vertical="center" wrapText="1"/>
      <protection locked="0"/>
    </xf>
    <xf numFmtId="0" fontId="10" fillId="34" borderId="192" xfId="0" applyFont="1" applyFill="1" applyBorder="1" applyAlignment="1" applyProtection="1">
      <alignment horizontal="left" vertical="center" wrapText="1"/>
      <protection locked="0"/>
    </xf>
    <xf numFmtId="0" fontId="10" fillId="34" borderId="32" xfId="0" applyFont="1" applyFill="1" applyBorder="1" applyAlignment="1" applyProtection="1">
      <alignment horizontal="center" vertical="center" wrapText="1"/>
      <protection locked="0"/>
    </xf>
    <xf numFmtId="0" fontId="10" fillId="34" borderId="36" xfId="0" applyFont="1" applyFill="1" applyBorder="1" applyAlignment="1" applyProtection="1">
      <alignment horizontal="center" vertical="center" wrapText="1"/>
      <protection locked="0"/>
    </xf>
    <xf numFmtId="0" fontId="10" fillId="34" borderId="34" xfId="0" applyFont="1" applyFill="1" applyBorder="1" applyAlignment="1" applyProtection="1">
      <alignment horizontal="center" vertical="center" wrapText="1"/>
      <protection locked="0"/>
    </xf>
    <xf numFmtId="0" fontId="10" fillId="34" borderId="26" xfId="0" applyFont="1" applyFill="1" applyBorder="1" applyAlignment="1" applyProtection="1">
      <alignment horizontal="center" vertical="center" wrapText="1"/>
      <protection locked="0"/>
    </xf>
    <xf numFmtId="0" fontId="10" fillId="34" borderId="0" xfId="0" applyFont="1" applyFill="1" applyBorder="1" applyAlignment="1" applyProtection="1">
      <alignment horizontal="center" vertical="center" wrapText="1"/>
      <protection locked="0"/>
    </xf>
    <xf numFmtId="0" fontId="10" fillId="34" borderId="18" xfId="0" applyFont="1" applyFill="1" applyBorder="1" applyAlignment="1" applyProtection="1">
      <alignment horizontal="center" vertical="center" wrapText="1"/>
      <protection locked="0"/>
    </xf>
    <xf numFmtId="0" fontId="10" fillId="34" borderId="106" xfId="0" applyFont="1" applyFill="1" applyBorder="1" applyAlignment="1" applyProtection="1">
      <alignment horizontal="center" vertical="center" wrapText="1"/>
      <protection locked="0"/>
    </xf>
    <xf numFmtId="0" fontId="10" fillId="34" borderId="63" xfId="0" applyFont="1" applyFill="1" applyBorder="1" applyAlignment="1" applyProtection="1">
      <alignment horizontal="center" vertical="center" wrapText="1"/>
      <protection locked="0"/>
    </xf>
    <xf numFmtId="0" fontId="10" fillId="34" borderId="192" xfId="0" applyFont="1" applyFill="1" applyBorder="1" applyAlignment="1" applyProtection="1">
      <alignment horizontal="center" vertical="center" wrapText="1"/>
      <protection locked="0"/>
    </xf>
    <xf numFmtId="0" fontId="10" fillId="0" borderId="26" xfId="0" applyFont="1" applyFill="1" applyBorder="1" applyAlignment="1" applyProtection="1">
      <alignment horizontal="center" vertical="center" wrapText="1"/>
      <protection locked="0"/>
    </xf>
    <xf numFmtId="0" fontId="10" fillId="0" borderId="0" xfId="0" applyFont="1" applyFill="1" applyBorder="1" applyAlignment="1" applyProtection="1">
      <alignment horizontal="center" vertical="center" wrapText="1"/>
      <protection locked="0"/>
    </xf>
    <xf numFmtId="0" fontId="10" fillId="0" borderId="18" xfId="0" applyFont="1" applyFill="1" applyBorder="1" applyAlignment="1" applyProtection="1">
      <alignment horizontal="center" vertical="center" wrapText="1"/>
      <protection locked="0"/>
    </xf>
    <xf numFmtId="0" fontId="10" fillId="0" borderId="106" xfId="0" applyFont="1" applyFill="1" applyBorder="1" applyAlignment="1" applyProtection="1">
      <alignment horizontal="left" vertical="center" wrapText="1"/>
      <protection locked="0"/>
    </xf>
    <xf numFmtId="0" fontId="10" fillId="0" borderId="63" xfId="0" applyFont="1" applyFill="1" applyBorder="1" applyAlignment="1" applyProtection="1">
      <alignment horizontal="left" vertical="center" wrapText="1"/>
      <protection locked="0"/>
    </xf>
    <xf numFmtId="0" fontId="10" fillId="0" borderId="192" xfId="0" applyFont="1" applyFill="1" applyBorder="1" applyAlignment="1" applyProtection="1">
      <alignment horizontal="left" vertical="center" wrapText="1"/>
      <protection locked="0"/>
    </xf>
    <xf numFmtId="0" fontId="45" fillId="0" borderId="0" xfId="0" applyFont="1" applyBorder="1" applyAlignment="1" applyProtection="1">
      <alignment wrapText="1"/>
      <protection/>
    </xf>
    <xf numFmtId="0" fontId="46" fillId="0" borderId="0" xfId="0" applyFont="1" applyBorder="1" applyAlignment="1" applyProtection="1">
      <alignment wrapText="1"/>
      <protection/>
    </xf>
    <xf numFmtId="0" fontId="46" fillId="0" borderId="0" xfId="0" applyFont="1" applyFill="1" applyBorder="1" applyAlignment="1" applyProtection="1">
      <alignment wrapText="1"/>
      <protection/>
    </xf>
    <xf numFmtId="173" fontId="46" fillId="0" borderId="0" xfId="42" applyNumberFormat="1" applyFont="1" applyBorder="1" applyAlignment="1" applyProtection="1">
      <alignment wrapText="1"/>
      <protection/>
    </xf>
    <xf numFmtId="0" fontId="10" fillId="35" borderId="12" xfId="0" applyFont="1" applyFill="1" applyBorder="1" applyAlignment="1" applyProtection="1">
      <alignment horizontal="left" indent="1"/>
      <protection/>
    </xf>
    <xf numFmtId="0" fontId="10" fillId="35" borderId="21" xfId="0" applyFont="1" applyFill="1" applyBorder="1" applyAlignment="1" applyProtection="1">
      <alignment horizontal="left" indent="1"/>
      <protection/>
    </xf>
    <xf numFmtId="0" fontId="9" fillId="33" borderId="16" xfId="0" applyFont="1" applyFill="1" applyBorder="1" applyAlignment="1" applyProtection="1">
      <alignment horizontal="left"/>
      <protection/>
    </xf>
    <xf numFmtId="0" fontId="9" fillId="33" borderId="11" xfId="0" applyFont="1" applyFill="1" applyBorder="1" applyAlignment="1" applyProtection="1">
      <alignment horizontal="left"/>
      <protection/>
    </xf>
    <xf numFmtId="0" fontId="10" fillId="0" borderId="63" xfId="0" applyFont="1" applyBorder="1" applyAlignment="1" applyProtection="1">
      <alignment horizontal="left" indent="1"/>
      <protection locked="0"/>
    </xf>
    <xf numFmtId="0" fontId="10" fillId="0" borderId="25" xfId="0" applyFont="1" applyBorder="1" applyAlignment="1" applyProtection="1">
      <alignment horizontal="center" vertical="center" wrapText="1"/>
      <protection locked="0"/>
    </xf>
    <xf numFmtId="0" fontId="10" fillId="0" borderId="25" xfId="0" applyFont="1" applyBorder="1" applyAlignment="1" applyProtection="1">
      <alignment horizontal="center" vertical="center"/>
      <protection locked="0"/>
    </xf>
    <xf numFmtId="0" fontId="10" fillId="35" borderId="94" xfId="0" applyFont="1" applyFill="1" applyBorder="1" applyAlignment="1" applyProtection="1">
      <alignment horizontal="left" indent="1"/>
      <protection/>
    </xf>
    <xf numFmtId="0" fontId="10" fillId="35" borderId="105" xfId="0" applyFont="1" applyFill="1" applyBorder="1" applyAlignment="1" applyProtection="1">
      <alignment horizontal="left" indent="1"/>
      <protection/>
    </xf>
    <xf numFmtId="0" fontId="10" fillId="35" borderId="10" xfId="0" applyFont="1" applyFill="1" applyBorder="1" applyAlignment="1" applyProtection="1">
      <alignment horizontal="left" indent="1"/>
      <protection/>
    </xf>
    <xf numFmtId="0" fontId="10" fillId="35" borderId="13" xfId="0" applyFont="1" applyFill="1" applyBorder="1" applyAlignment="1" applyProtection="1">
      <alignment horizontal="left" indent="1"/>
      <protection/>
    </xf>
    <xf numFmtId="0" fontId="10" fillId="0" borderId="0" xfId="0" applyFont="1" applyAlignment="1" applyProtection="1">
      <alignment horizontal="left" wrapText="1"/>
      <protection/>
    </xf>
    <xf numFmtId="0" fontId="9" fillId="33" borderId="20" xfId="0" applyFont="1" applyFill="1" applyBorder="1" applyAlignment="1" applyProtection="1">
      <alignment horizontal="left"/>
      <protection/>
    </xf>
    <xf numFmtId="0" fontId="9" fillId="33" borderId="18" xfId="0" applyFont="1" applyFill="1" applyBorder="1" applyAlignment="1" applyProtection="1">
      <alignment horizontal="left"/>
      <protection/>
    </xf>
    <xf numFmtId="0" fontId="14" fillId="33" borderId="20" xfId="0" applyFont="1" applyFill="1" applyBorder="1" applyAlignment="1" applyProtection="1">
      <alignment horizontal="left"/>
      <protection/>
    </xf>
    <xf numFmtId="0" fontId="14" fillId="33" borderId="0" xfId="0" applyFont="1" applyFill="1" applyBorder="1" applyAlignment="1" applyProtection="1">
      <alignment horizontal="left"/>
      <protection/>
    </xf>
    <xf numFmtId="0" fontId="11" fillId="35" borderId="10" xfId="0" applyFont="1" applyFill="1" applyBorder="1" applyAlignment="1" applyProtection="1">
      <alignment horizontal="left" indent="1"/>
      <protection/>
    </xf>
    <xf numFmtId="0" fontId="11" fillId="35" borderId="13" xfId="0" applyFont="1" applyFill="1" applyBorder="1" applyAlignment="1" applyProtection="1">
      <alignment horizontal="left" indent="1"/>
      <protection/>
    </xf>
    <xf numFmtId="0" fontId="10" fillId="35" borderId="22" xfId="0" applyFont="1" applyFill="1" applyBorder="1" applyAlignment="1" applyProtection="1">
      <alignment horizontal="left" vertical="center" indent="1"/>
      <protection/>
    </xf>
    <xf numFmtId="0" fontId="10" fillId="35" borderId="25" xfId="0" applyFont="1" applyFill="1" applyBorder="1" applyAlignment="1" applyProtection="1">
      <alignment horizontal="left" vertical="center" indent="1"/>
      <protection/>
    </xf>
    <xf numFmtId="0" fontId="10" fillId="35" borderId="79" xfId="0" applyFont="1" applyFill="1" applyBorder="1" applyAlignment="1" applyProtection="1">
      <alignment horizontal="left" vertical="center" indent="1"/>
      <protection/>
    </xf>
    <xf numFmtId="0" fontId="11" fillId="0" borderId="63" xfId="0" applyFont="1" applyFill="1" applyBorder="1" applyAlignment="1" applyProtection="1">
      <alignment horizontal="left"/>
      <protection locked="0"/>
    </xf>
    <xf numFmtId="0" fontId="9" fillId="33" borderId="85" xfId="0" applyFont="1" applyFill="1" applyBorder="1" applyAlignment="1" applyProtection="1">
      <alignment horizontal="left"/>
      <protection/>
    </xf>
    <xf numFmtId="0" fontId="9" fillId="33" borderId="187" xfId="0" applyFont="1" applyFill="1" applyBorder="1" applyAlignment="1" applyProtection="1">
      <alignment horizontal="left"/>
      <protection/>
    </xf>
    <xf numFmtId="0" fontId="10" fillId="0" borderId="0" xfId="0" applyFont="1" applyFill="1" applyBorder="1" applyAlignment="1" applyProtection="1">
      <alignment horizontal="left" wrapText="1"/>
      <protection/>
    </xf>
    <xf numFmtId="0" fontId="10" fillId="0" borderId="0" xfId="0" applyFont="1" applyFill="1" applyBorder="1" applyAlignment="1" applyProtection="1">
      <alignment horizontal="left" wrapText="1"/>
      <protection/>
    </xf>
    <xf numFmtId="174" fontId="10" fillId="35" borderId="10" xfId="0" applyNumberFormat="1" applyFont="1" applyFill="1" applyBorder="1" applyAlignment="1" applyProtection="1">
      <alignment horizontal="left" indent="1"/>
      <protection/>
    </xf>
    <xf numFmtId="174" fontId="10" fillId="35" borderId="13" xfId="0" applyNumberFormat="1" applyFont="1" applyFill="1" applyBorder="1" applyAlignment="1" applyProtection="1">
      <alignment horizontal="left" indent="1"/>
      <protection/>
    </xf>
    <xf numFmtId="0" fontId="18" fillId="34" borderId="0" xfId="64" applyFont="1" applyFill="1" applyAlignment="1" applyProtection="1">
      <alignment horizontal="left" wrapText="1"/>
      <protection/>
    </xf>
    <xf numFmtId="0" fontId="45" fillId="34" borderId="0" xfId="64" applyFont="1" applyFill="1" applyAlignment="1" applyProtection="1">
      <alignment horizontal="left" wrapText="1"/>
      <protection/>
    </xf>
    <xf numFmtId="0" fontId="10" fillId="38" borderId="20" xfId="64" applyFont="1" applyFill="1" applyBorder="1" applyAlignment="1" applyProtection="1">
      <alignment horizontal="center" wrapText="1"/>
      <protection/>
    </xf>
    <xf numFmtId="0" fontId="10" fillId="38" borderId="0" xfId="64" applyFont="1" applyFill="1" applyBorder="1" applyAlignment="1" applyProtection="1">
      <alignment horizontal="center" wrapText="1"/>
      <protection/>
    </xf>
    <xf numFmtId="0" fontId="10" fillId="35" borderId="107" xfId="0" applyFont="1" applyFill="1" applyBorder="1" applyAlignment="1" applyProtection="1">
      <alignment horizontal="left" vertical="center"/>
      <protection/>
    </xf>
    <xf numFmtId="0" fontId="10" fillId="35" borderId="112" xfId="0" applyFont="1" applyFill="1" applyBorder="1" applyAlignment="1" applyProtection="1">
      <alignment horizontal="left" vertical="center"/>
      <protection/>
    </xf>
    <xf numFmtId="0" fontId="10" fillId="35" borderId="132" xfId="0" applyFont="1" applyFill="1" applyBorder="1" applyAlignment="1" applyProtection="1">
      <alignment horizontal="left" vertical="center"/>
      <protection/>
    </xf>
    <xf numFmtId="0" fontId="10" fillId="35" borderId="156" xfId="0" applyFont="1" applyFill="1" applyBorder="1" applyAlignment="1" applyProtection="1">
      <alignment horizontal="left" vertical="center" indent="1"/>
      <protection/>
    </xf>
    <xf numFmtId="0" fontId="10" fillId="35" borderId="97" xfId="0" applyFont="1" applyFill="1" applyBorder="1" applyAlignment="1" applyProtection="1">
      <alignment horizontal="left" vertical="center" indent="1"/>
      <protection/>
    </xf>
    <xf numFmtId="0" fontId="10" fillId="35" borderId="98" xfId="0" applyFont="1" applyFill="1" applyBorder="1" applyAlignment="1" applyProtection="1">
      <alignment horizontal="left" vertical="center" indent="1"/>
      <protection/>
    </xf>
    <xf numFmtId="0" fontId="18" fillId="34" borderId="0" xfId="0" applyFont="1" applyFill="1" applyAlignment="1" applyProtection="1">
      <alignment horizontal="left" wrapText="1"/>
      <protection/>
    </xf>
    <xf numFmtId="0" fontId="10" fillId="35" borderId="22" xfId="0" applyFont="1" applyFill="1" applyBorder="1" applyAlignment="1" applyProtection="1">
      <alignment horizontal="center" vertical="center"/>
      <protection/>
    </xf>
    <xf numFmtId="0" fontId="10" fillId="35" borderId="15" xfId="0" applyFont="1" applyFill="1" applyBorder="1" applyAlignment="1" applyProtection="1">
      <alignment horizontal="center" vertical="center"/>
      <protection/>
    </xf>
    <xf numFmtId="174" fontId="10" fillId="35" borderId="22" xfId="0" applyNumberFormat="1" applyFont="1" applyFill="1" applyBorder="1" applyAlignment="1" applyProtection="1">
      <alignment horizontal="center" vertical="center"/>
      <protection/>
    </xf>
    <xf numFmtId="174" fontId="10" fillId="35" borderId="15" xfId="0" applyNumberFormat="1" applyFont="1" applyFill="1" applyBorder="1" applyAlignment="1" applyProtection="1">
      <alignment horizontal="center" vertical="center"/>
      <protection/>
    </xf>
    <xf numFmtId="0" fontId="9" fillId="33" borderId="22" xfId="0" applyFont="1" applyFill="1" applyBorder="1" applyAlignment="1" applyProtection="1">
      <alignment horizontal="left" vertical="center"/>
      <protection/>
    </xf>
    <xf numFmtId="0" fontId="9" fillId="33" borderId="15" xfId="0" applyFont="1" applyFill="1" applyBorder="1" applyAlignment="1" applyProtection="1">
      <alignment horizontal="left" vertical="center"/>
      <protection/>
    </xf>
    <xf numFmtId="0" fontId="9" fillId="33" borderId="25" xfId="0" applyFont="1" applyFill="1" applyBorder="1" applyAlignment="1" applyProtection="1">
      <alignment horizontal="left" vertical="center"/>
      <protection/>
    </xf>
    <xf numFmtId="0" fontId="49" fillId="58" borderId="130" xfId="0" applyFont="1" applyFill="1" applyBorder="1" applyAlignment="1" applyProtection="1">
      <alignment horizontal="center" wrapText="1"/>
      <protection/>
    </xf>
    <xf numFmtId="0" fontId="49" fillId="58" borderId="17" xfId="0" applyFont="1" applyFill="1" applyBorder="1" applyAlignment="1" applyProtection="1">
      <alignment horizontal="center" wrapText="1"/>
      <protection/>
    </xf>
    <xf numFmtId="0" fontId="49" fillId="58" borderId="100" xfId="0" applyFont="1" applyFill="1" applyBorder="1" applyAlignment="1" applyProtection="1">
      <alignment horizontal="center" wrapText="1"/>
      <protection/>
    </xf>
    <xf numFmtId="0" fontId="49" fillId="58" borderId="188" xfId="0" applyFont="1" applyFill="1" applyBorder="1" applyAlignment="1" applyProtection="1">
      <alignment horizontal="center" wrapText="1"/>
      <protection/>
    </xf>
    <xf numFmtId="0" fontId="49" fillId="58" borderId="25" xfId="0" applyFont="1" applyFill="1" applyBorder="1" applyAlignment="1" applyProtection="1">
      <alignment horizontal="center" wrapText="1"/>
      <protection/>
    </xf>
    <xf numFmtId="0" fontId="49" fillId="58" borderId="79" xfId="0" applyFont="1" applyFill="1" applyBorder="1" applyAlignment="1" applyProtection="1">
      <alignment horizontal="center" wrapText="1"/>
      <protection/>
    </xf>
    <xf numFmtId="0" fontId="10" fillId="35" borderId="10" xfId="0" applyNumberFormat="1" applyFont="1" applyFill="1" applyBorder="1" applyAlignment="1" applyProtection="1">
      <alignment horizontal="left" vertical="center" wrapText="1" indent="1"/>
      <protection/>
    </xf>
    <xf numFmtId="3" fontId="10" fillId="35" borderId="22" xfId="0" applyNumberFormat="1" applyFont="1" applyFill="1" applyBorder="1" applyAlignment="1" applyProtection="1">
      <alignment horizontal="left" vertical="center" wrapText="1"/>
      <protection/>
    </xf>
    <xf numFmtId="0" fontId="10" fillId="48" borderId="79" xfId="0" applyFont="1" applyFill="1" applyBorder="1" applyAlignment="1" applyProtection="1">
      <alignment horizontal="left" vertical="center" wrapText="1"/>
      <protection/>
    </xf>
    <xf numFmtId="0" fontId="11" fillId="51" borderId="22" xfId="0" applyFont="1" applyFill="1" applyBorder="1" applyAlignment="1" applyProtection="1">
      <alignment horizontal="center" vertical="center" wrapText="1"/>
      <protection/>
    </xf>
    <xf numFmtId="0" fontId="0" fillId="51" borderId="79" xfId="0" applyFont="1" applyFill="1" applyBorder="1" applyAlignment="1" applyProtection="1">
      <alignment vertical="center" wrapText="1"/>
      <protection/>
    </xf>
    <xf numFmtId="0" fontId="11" fillId="36" borderId="104" xfId="0" applyFont="1" applyFill="1" applyBorder="1" applyAlignment="1" applyProtection="1">
      <alignment horizontal="center" vertical="center" wrapText="1"/>
      <protection/>
    </xf>
    <xf numFmtId="0" fontId="11" fillId="36" borderId="10" xfId="0" applyFont="1" applyFill="1" applyBorder="1" applyAlignment="1" applyProtection="1">
      <alignment horizontal="center" vertical="center" wrapText="1"/>
      <protection/>
    </xf>
    <xf numFmtId="0" fontId="0" fillId="0" borderId="10" xfId="0" applyBorder="1" applyAlignment="1" applyProtection="1">
      <alignment wrapText="1"/>
      <protection/>
    </xf>
    <xf numFmtId="0" fontId="11" fillId="51" borderId="10" xfId="0" applyFont="1" applyFill="1" applyBorder="1" applyAlignment="1" applyProtection="1">
      <alignment horizontal="center" vertical="center" wrapText="1"/>
      <protection/>
    </xf>
    <xf numFmtId="0" fontId="10" fillId="35" borderId="156" xfId="0" applyNumberFormat="1" applyFont="1" applyFill="1" applyBorder="1" applyAlignment="1" applyProtection="1">
      <alignment horizontal="left" vertical="center" wrapText="1" indent="1"/>
      <protection/>
    </xf>
    <xf numFmtId="0" fontId="10" fillId="35" borderId="97" xfId="0" applyNumberFormat="1" applyFont="1" applyFill="1" applyBorder="1" applyAlignment="1" applyProtection="1">
      <alignment horizontal="left" vertical="center" wrapText="1" indent="1"/>
      <protection/>
    </xf>
    <xf numFmtId="0" fontId="10" fillId="35" borderId="160" xfId="0" applyNumberFormat="1" applyFont="1" applyFill="1" applyBorder="1" applyAlignment="1" applyProtection="1">
      <alignment horizontal="left" vertical="center" wrapText="1" indent="1"/>
      <protection/>
    </xf>
    <xf numFmtId="3" fontId="10" fillId="46" borderId="156" xfId="0" applyNumberFormat="1" applyFont="1" applyFill="1" applyBorder="1" applyAlignment="1" applyProtection="1">
      <alignment horizontal="left" vertical="center" wrapText="1"/>
      <protection/>
    </xf>
    <xf numFmtId="0" fontId="10" fillId="46" borderId="160" xfId="0" applyFont="1" applyFill="1" applyBorder="1" applyAlignment="1" applyProtection="1">
      <alignment horizontal="left" vertical="center" wrapText="1"/>
      <protection/>
    </xf>
    <xf numFmtId="0" fontId="10" fillId="0" borderId="156" xfId="0" applyFont="1" applyFill="1" applyBorder="1" applyAlignment="1" applyProtection="1">
      <alignment horizontal="left" vertical="center" wrapText="1" indent="1"/>
      <protection locked="0"/>
    </xf>
    <xf numFmtId="0" fontId="10" fillId="0" borderId="97" xfId="0" applyFont="1" applyBorder="1" applyAlignment="1" applyProtection="1">
      <alignment horizontal="left" vertical="center" wrapText="1" indent="1"/>
      <protection locked="0"/>
    </xf>
    <xf numFmtId="0" fontId="10" fillId="0" borderId="98" xfId="0" applyFont="1" applyBorder="1" applyAlignment="1" applyProtection="1">
      <alignment horizontal="left" vertical="center" wrapText="1" indent="1"/>
      <protection locked="0"/>
    </xf>
    <xf numFmtId="0" fontId="10" fillId="35" borderId="22" xfId="0" applyNumberFormat="1" applyFont="1" applyFill="1" applyBorder="1" applyAlignment="1" applyProtection="1">
      <alignment horizontal="left" vertical="center" wrapText="1" indent="1"/>
      <protection/>
    </xf>
    <xf numFmtId="0" fontId="10" fillId="35" borderId="25" xfId="0" applyNumberFormat="1" applyFont="1" applyFill="1" applyBorder="1" applyAlignment="1" applyProtection="1">
      <alignment horizontal="left" vertical="center" wrapText="1" indent="1"/>
      <protection/>
    </xf>
    <xf numFmtId="0" fontId="10" fillId="35" borderId="15" xfId="0" applyNumberFormat="1" applyFont="1" applyFill="1" applyBorder="1" applyAlignment="1" applyProtection="1">
      <alignment horizontal="left" vertical="center" wrapText="1" indent="1"/>
      <protection/>
    </xf>
    <xf numFmtId="3" fontId="10" fillId="46" borderId="22" xfId="0" applyNumberFormat="1" applyFont="1" applyFill="1" applyBorder="1" applyAlignment="1" applyProtection="1">
      <alignment horizontal="left" vertical="center" wrapText="1"/>
      <protection/>
    </xf>
    <xf numFmtId="0" fontId="10" fillId="46" borderId="15" xfId="0" applyFont="1" applyFill="1" applyBorder="1" applyAlignment="1" applyProtection="1">
      <alignment horizontal="left" vertical="center" wrapText="1"/>
      <protection/>
    </xf>
    <xf numFmtId="0" fontId="10" fillId="0" borderId="25" xfId="0" applyFont="1" applyBorder="1" applyAlignment="1" applyProtection="1">
      <alignment horizontal="left" vertical="center" wrapText="1" indent="1"/>
      <protection locked="0"/>
    </xf>
    <xf numFmtId="0" fontId="10" fillId="0" borderId="79" xfId="0" applyFont="1" applyBorder="1" applyAlignment="1" applyProtection="1">
      <alignment horizontal="left" vertical="center" wrapText="1" indent="1"/>
      <protection locked="0"/>
    </xf>
    <xf numFmtId="0" fontId="11" fillId="36" borderId="125" xfId="0" applyFont="1" applyFill="1" applyBorder="1" applyAlignment="1" applyProtection="1">
      <alignment horizontal="center" vertical="center" wrapText="1"/>
      <protection/>
    </xf>
    <xf numFmtId="0" fontId="11" fillId="36" borderId="84" xfId="0" applyFont="1" applyFill="1" applyBorder="1" applyAlignment="1" applyProtection="1">
      <alignment horizontal="center" vertical="center" wrapText="1"/>
      <protection/>
    </xf>
    <xf numFmtId="174" fontId="10" fillId="35" borderId="22" xfId="0" applyNumberFormat="1" applyFont="1" applyFill="1" applyBorder="1" applyAlignment="1" applyProtection="1">
      <alignment horizontal="left" vertical="center" indent="1"/>
      <protection/>
    </xf>
    <xf numFmtId="174" fontId="10" fillId="35" borderId="25" xfId="0" applyNumberFormat="1" applyFont="1" applyFill="1" applyBorder="1" applyAlignment="1" applyProtection="1">
      <alignment horizontal="left" vertical="center" indent="1"/>
      <protection/>
    </xf>
    <xf numFmtId="174" fontId="10" fillId="35" borderId="79" xfId="0" applyNumberFormat="1" applyFont="1" applyFill="1" applyBorder="1" applyAlignment="1" applyProtection="1">
      <alignment horizontal="left" vertical="center" indent="1"/>
      <protection/>
    </xf>
    <xf numFmtId="0" fontId="9" fillId="33" borderId="107" xfId="0" applyFont="1" applyFill="1" applyBorder="1" applyAlignment="1" applyProtection="1">
      <alignment horizontal="left" vertical="center"/>
      <protection/>
    </xf>
    <xf numFmtId="0" fontId="9" fillId="33" borderId="195" xfId="0" applyFont="1" applyFill="1" applyBorder="1" applyAlignment="1" applyProtection="1">
      <alignment horizontal="left" vertical="center"/>
      <protection/>
    </xf>
    <xf numFmtId="0" fontId="10" fillId="0" borderId="197" xfId="0" applyFont="1" applyBorder="1" applyAlignment="1" applyProtection="1">
      <alignment horizontal="left" vertical="center" wrapText="1" indent="1"/>
      <protection locked="0"/>
    </xf>
    <xf numFmtId="0" fontId="10" fillId="0" borderId="112" xfId="0" applyFont="1" applyBorder="1" applyAlignment="1" applyProtection="1">
      <alignment horizontal="left" vertical="center" wrapText="1" indent="1"/>
      <protection locked="0"/>
    </xf>
    <xf numFmtId="0" fontId="10" fillId="0" borderId="132" xfId="0" applyFont="1" applyBorder="1" applyAlignment="1" applyProtection="1">
      <alignment horizontal="left" vertical="center" wrapText="1" indent="1"/>
      <protection locked="0"/>
    </xf>
    <xf numFmtId="0" fontId="10" fillId="35" borderId="99" xfId="0" applyFont="1" applyFill="1" applyBorder="1" applyAlignment="1" applyProtection="1">
      <alignment horizontal="left" vertical="center" indent="1"/>
      <protection/>
    </xf>
    <xf numFmtId="0" fontId="10" fillId="35" borderId="17" xfId="0" applyFont="1" applyFill="1" applyBorder="1" applyAlignment="1" applyProtection="1">
      <alignment horizontal="left" vertical="center" indent="1"/>
      <protection/>
    </xf>
    <xf numFmtId="0" fontId="10" fillId="35" borderId="100" xfId="0" applyFont="1" applyFill="1" applyBorder="1" applyAlignment="1" applyProtection="1">
      <alignment horizontal="left" vertical="center" indent="1"/>
      <protection/>
    </xf>
    <xf numFmtId="0" fontId="11" fillId="54" borderId="22" xfId="0" applyFont="1" applyFill="1" applyBorder="1" applyAlignment="1" applyProtection="1">
      <alignment horizontal="center" vertical="center" wrapText="1"/>
      <protection/>
    </xf>
    <xf numFmtId="0" fontId="0" fillId="54" borderId="15" xfId="0" applyFont="1" applyFill="1" applyBorder="1" applyAlignment="1" applyProtection="1">
      <alignment vertical="center" wrapText="1"/>
      <protection/>
    </xf>
    <xf numFmtId="0" fontId="11" fillId="54" borderId="37" xfId="0" applyFont="1" applyFill="1" applyBorder="1" applyAlignment="1" applyProtection="1">
      <alignment horizontal="center" vertical="center" wrapText="1"/>
      <protection/>
    </xf>
    <xf numFmtId="0" fontId="11" fillId="54" borderId="84" xfId="0" applyFont="1" applyFill="1" applyBorder="1" applyAlignment="1" applyProtection="1">
      <alignment horizontal="center" vertical="center" wrapText="1"/>
      <protection/>
    </xf>
    <xf numFmtId="0" fontId="10" fillId="35" borderId="106" xfId="0" applyFont="1" applyFill="1" applyBorder="1" applyAlignment="1" applyProtection="1">
      <alignment horizontal="left" vertical="center" indent="1"/>
      <protection/>
    </xf>
    <xf numFmtId="0" fontId="10" fillId="35" borderId="63" xfId="0" applyFont="1" applyFill="1" applyBorder="1" applyAlignment="1" applyProtection="1">
      <alignment horizontal="left" vertical="center" indent="1"/>
      <protection/>
    </xf>
    <xf numFmtId="0" fontId="10" fillId="35" borderId="162" xfId="0" applyFont="1" applyFill="1" applyBorder="1" applyAlignment="1" applyProtection="1">
      <alignment horizontal="left" vertical="center" indent="1"/>
      <protection/>
    </xf>
    <xf numFmtId="0" fontId="11" fillId="35" borderId="22" xfId="0" applyFont="1" applyFill="1" applyBorder="1" applyAlignment="1" applyProtection="1">
      <alignment horizontal="left" vertical="center" indent="1"/>
      <protection/>
    </xf>
    <xf numFmtId="0" fontId="11" fillId="35" borderId="25" xfId="0" applyFont="1" applyFill="1" applyBorder="1" applyAlignment="1" applyProtection="1">
      <alignment horizontal="left" vertical="center" indent="1"/>
      <protection/>
    </xf>
    <xf numFmtId="0" fontId="11" fillId="35" borderId="79" xfId="0" applyFont="1" applyFill="1" applyBorder="1" applyAlignment="1" applyProtection="1">
      <alignment horizontal="left" vertical="center" indent="1"/>
      <protection/>
    </xf>
    <xf numFmtId="0" fontId="0" fillId="0" borderId="36" xfId="0" applyBorder="1" applyAlignment="1" applyProtection="1">
      <alignment wrapText="1"/>
      <protection/>
    </xf>
    <xf numFmtId="0" fontId="0" fillId="0" borderId="106" xfId="0" applyBorder="1" applyAlignment="1" applyProtection="1">
      <alignment wrapText="1"/>
      <protection/>
    </xf>
    <xf numFmtId="0" fontId="0" fillId="0" borderId="63" xfId="0" applyBorder="1" applyAlignment="1" applyProtection="1">
      <alignment wrapText="1"/>
      <protection/>
    </xf>
    <xf numFmtId="0" fontId="0" fillId="34" borderId="0" xfId="0" applyFont="1" applyFill="1" applyBorder="1" applyAlignment="1" applyProtection="1">
      <alignment horizontal="left" vertical="center" wrapText="1"/>
      <protection/>
    </xf>
    <xf numFmtId="0" fontId="10" fillId="35" borderId="22" xfId="0" applyFont="1" applyFill="1" applyBorder="1" applyAlignment="1" applyProtection="1">
      <alignment horizontal="left" vertical="center" wrapText="1"/>
      <protection/>
    </xf>
    <xf numFmtId="0" fontId="10" fillId="35" borderId="25" xfId="0" applyFont="1" applyFill="1" applyBorder="1" applyAlignment="1" applyProtection="1">
      <alignment horizontal="left" vertical="center" wrapText="1"/>
      <protection/>
    </xf>
    <xf numFmtId="0" fontId="10" fillId="48" borderId="15" xfId="0" applyFont="1" applyFill="1" applyBorder="1" applyAlignment="1" applyProtection="1">
      <alignment horizontal="left" vertical="center" wrapText="1"/>
      <protection/>
    </xf>
    <xf numFmtId="0" fontId="10" fillId="35" borderId="12" xfId="0" applyFont="1" applyFill="1" applyBorder="1" applyAlignment="1" applyProtection="1">
      <alignment horizontal="left" vertical="center" wrapText="1"/>
      <protection/>
    </xf>
    <xf numFmtId="0" fontId="10" fillId="35" borderId="12" xfId="0" applyFont="1" applyFill="1" applyBorder="1" applyAlignment="1" applyProtection="1">
      <alignment vertical="center"/>
      <protection/>
    </xf>
    <xf numFmtId="3" fontId="10" fillId="0" borderId="10" xfId="0" applyNumberFormat="1" applyFont="1" applyFill="1" applyBorder="1" applyAlignment="1" applyProtection="1">
      <alignment horizontal="left" vertical="center" wrapText="1"/>
      <protection locked="0"/>
    </xf>
    <xf numFmtId="0" fontId="10" fillId="0" borderId="10" xfId="0" applyFont="1" applyBorder="1" applyAlignment="1" applyProtection="1">
      <alignment horizontal="left" vertical="center" wrapText="1"/>
      <protection locked="0"/>
    </xf>
    <xf numFmtId="0" fontId="10" fillId="0" borderId="13" xfId="0" applyFont="1" applyBorder="1" applyAlignment="1" applyProtection="1">
      <alignment horizontal="left" vertical="center" wrapText="1"/>
      <protection locked="0"/>
    </xf>
    <xf numFmtId="0" fontId="12" fillId="35" borderId="85" xfId="0" applyFont="1" applyFill="1" applyBorder="1" applyAlignment="1" applyProtection="1">
      <alignment horizontal="left" vertical="center"/>
      <protection/>
    </xf>
    <xf numFmtId="0" fontId="12" fillId="35" borderId="58" xfId="0" applyFont="1" applyFill="1" applyBorder="1" applyAlignment="1" applyProtection="1">
      <alignment horizontal="left" vertical="center"/>
      <protection/>
    </xf>
    <xf numFmtId="0" fontId="12" fillId="35" borderId="96" xfId="0" applyFont="1" applyFill="1" applyBorder="1" applyAlignment="1" applyProtection="1">
      <alignment horizontal="left" vertical="center"/>
      <protection/>
    </xf>
    <xf numFmtId="0" fontId="11" fillId="36" borderId="198" xfId="0" applyFont="1" applyFill="1" applyBorder="1" applyAlignment="1" applyProtection="1">
      <alignment horizontal="center" vertical="center" wrapText="1"/>
      <protection/>
    </xf>
    <xf numFmtId="0" fontId="11" fillId="51" borderId="129" xfId="0" applyFont="1" applyFill="1" applyBorder="1" applyAlignment="1" applyProtection="1">
      <alignment horizontal="center" vertical="center" wrapText="1"/>
      <protection/>
    </xf>
    <xf numFmtId="0" fontId="0" fillId="51" borderId="184" xfId="0" applyFill="1" applyBorder="1" applyAlignment="1" applyProtection="1">
      <alignment horizontal="center" vertical="center" wrapText="1"/>
      <protection/>
    </xf>
    <xf numFmtId="0" fontId="20" fillId="36" borderId="129" xfId="0" applyFont="1" applyFill="1" applyBorder="1" applyAlignment="1" applyProtection="1">
      <alignment horizontal="center" vertical="center" wrapText="1"/>
      <protection/>
    </xf>
    <xf numFmtId="0" fontId="0" fillId="0" borderId="129" xfId="0" applyBorder="1" applyAlignment="1" applyProtection="1">
      <alignment vertical="center"/>
      <protection/>
    </xf>
    <xf numFmtId="0" fontId="20" fillId="36" borderId="184" xfId="0" applyFont="1" applyFill="1" applyBorder="1" applyAlignment="1" applyProtection="1">
      <alignment horizontal="center" vertical="center" wrapText="1"/>
      <protection/>
    </xf>
    <xf numFmtId="0" fontId="0" fillId="0" borderId="184" xfId="0" applyBorder="1" applyAlignment="1" applyProtection="1">
      <alignment vertical="center"/>
      <protection/>
    </xf>
    <xf numFmtId="0" fontId="11" fillId="54" borderId="129" xfId="0" applyFont="1" applyFill="1" applyBorder="1" applyAlignment="1" applyProtection="1">
      <alignment horizontal="center" vertical="center" wrapText="1"/>
      <protection/>
    </xf>
    <xf numFmtId="0" fontId="0" fillId="0" borderId="184" xfId="0" applyBorder="1" applyAlignment="1" applyProtection="1">
      <alignment horizontal="center" vertical="center" wrapText="1"/>
      <protection/>
    </xf>
    <xf numFmtId="0" fontId="11" fillId="51" borderId="184" xfId="0" applyFont="1" applyFill="1" applyBorder="1" applyAlignment="1" applyProtection="1">
      <alignment horizontal="center" vertical="center" wrapText="1"/>
      <protection/>
    </xf>
    <xf numFmtId="0" fontId="11" fillId="36" borderId="24" xfId="0" applyFont="1" applyFill="1" applyBorder="1" applyAlignment="1" applyProtection="1">
      <alignment horizontal="center" vertical="center" wrapText="1"/>
      <protection/>
    </xf>
    <xf numFmtId="0" fontId="0" fillId="0" borderId="199" xfId="0" applyBorder="1" applyAlignment="1" applyProtection="1">
      <alignment horizontal="center" vertical="center" wrapText="1"/>
      <protection/>
    </xf>
    <xf numFmtId="3" fontId="10" fillId="34" borderId="10" xfId="0" applyNumberFormat="1" applyFont="1" applyFill="1" applyBorder="1" applyAlignment="1" applyProtection="1">
      <alignment horizontal="center" vertical="center" wrapText="1"/>
      <protection locked="0"/>
    </xf>
    <xf numFmtId="0" fontId="10" fillId="0" borderId="10" xfId="0" applyFont="1" applyBorder="1" applyAlignment="1" applyProtection="1">
      <alignment vertical="center" wrapText="1"/>
      <protection locked="0"/>
    </xf>
    <xf numFmtId="3" fontId="10" fillId="0" borderId="37" xfId="0" applyNumberFormat="1" applyFont="1" applyFill="1" applyBorder="1" applyAlignment="1" applyProtection="1">
      <alignment horizontal="left" vertical="center" wrapText="1"/>
      <protection locked="0"/>
    </xf>
    <xf numFmtId="0" fontId="10" fillId="0" borderId="37" xfId="0" applyFont="1" applyBorder="1" applyAlignment="1" applyProtection="1">
      <alignment horizontal="left" vertical="center" wrapText="1"/>
      <protection locked="0"/>
    </xf>
    <xf numFmtId="0" fontId="10" fillId="0" borderId="159" xfId="0" applyFont="1" applyBorder="1" applyAlignment="1" applyProtection="1">
      <alignment horizontal="left" vertical="center" wrapText="1"/>
      <protection locked="0"/>
    </xf>
    <xf numFmtId="0" fontId="0" fillId="54" borderId="184" xfId="0" applyFill="1" applyBorder="1" applyAlignment="1" applyProtection="1">
      <alignment horizontal="center" vertical="center" wrapText="1"/>
      <protection/>
    </xf>
    <xf numFmtId="3" fontId="10" fillId="0" borderId="129" xfId="0" applyNumberFormat="1" applyFont="1" applyFill="1" applyBorder="1" applyAlignment="1" applyProtection="1">
      <alignment horizontal="left" vertical="center" wrapText="1"/>
      <protection locked="0"/>
    </xf>
    <xf numFmtId="0" fontId="10" fillId="0" borderId="129" xfId="0" applyFont="1" applyBorder="1" applyAlignment="1" applyProtection="1">
      <alignment horizontal="left" vertical="center" wrapText="1"/>
      <protection locked="0"/>
    </xf>
    <xf numFmtId="0" fontId="10" fillId="0" borderId="24" xfId="0" applyFont="1" applyBorder="1" applyAlignment="1" applyProtection="1">
      <alignment horizontal="left" vertical="center" wrapText="1"/>
      <protection locked="0"/>
    </xf>
    <xf numFmtId="0" fontId="0" fillId="0" borderId="129" xfId="0" applyBorder="1" applyAlignment="1" applyProtection="1">
      <alignment wrapText="1"/>
      <protection/>
    </xf>
    <xf numFmtId="0" fontId="0" fillId="0" borderId="24" xfId="0" applyBorder="1" applyAlignment="1" applyProtection="1">
      <alignment wrapText="1"/>
      <protection/>
    </xf>
    <xf numFmtId="0" fontId="0" fillId="0" borderId="184" xfId="0" applyBorder="1" applyAlignment="1" applyProtection="1">
      <alignment wrapText="1"/>
      <protection/>
    </xf>
    <xf numFmtId="0" fontId="0" fillId="0" borderId="199" xfId="0" applyBorder="1" applyAlignment="1" applyProtection="1">
      <alignment wrapText="1"/>
      <protection/>
    </xf>
    <xf numFmtId="0" fontId="0" fillId="0" borderId="129" xfId="0" applyBorder="1" applyAlignment="1" applyProtection="1">
      <alignment horizontal="center" vertical="center" wrapText="1"/>
      <protection/>
    </xf>
    <xf numFmtId="0" fontId="0" fillId="54" borderId="84" xfId="0" applyFill="1" applyBorder="1" applyAlignment="1">
      <alignment horizontal="center" vertical="center" wrapText="1"/>
    </xf>
    <xf numFmtId="0" fontId="11" fillId="54" borderId="184" xfId="0" applyFont="1" applyFill="1" applyBorder="1" applyAlignment="1" applyProtection="1">
      <alignment horizontal="center" vertical="center" wrapText="1"/>
      <protection/>
    </xf>
    <xf numFmtId="3" fontId="10" fillId="34" borderId="12" xfId="0" applyNumberFormat="1" applyFont="1" applyFill="1" applyBorder="1" applyAlignment="1" applyProtection="1">
      <alignment horizontal="center" vertical="center" wrapText="1"/>
      <protection locked="0"/>
    </xf>
    <xf numFmtId="0" fontId="10" fillId="0" borderId="12" xfId="0" applyFont="1" applyBorder="1" applyAlignment="1" applyProtection="1">
      <alignment vertical="center" wrapText="1"/>
      <protection locked="0"/>
    </xf>
    <xf numFmtId="0" fontId="9" fillId="33" borderId="0" xfId="0" applyFont="1" applyFill="1" applyBorder="1" applyAlignment="1" applyProtection="1">
      <alignment horizontal="left" vertical="center"/>
      <protection/>
    </xf>
    <xf numFmtId="0" fontId="0" fillId="0" borderId="0" xfId="0" applyAlignment="1" applyProtection="1">
      <alignment vertical="center"/>
      <protection/>
    </xf>
    <xf numFmtId="0" fontId="9" fillId="33" borderId="20" xfId="0" applyFont="1" applyFill="1" applyBorder="1" applyAlignment="1" applyProtection="1">
      <alignment vertical="center"/>
      <protection/>
    </xf>
    <xf numFmtId="0" fontId="9" fillId="33" borderId="107" xfId="0" applyFont="1" applyFill="1" applyBorder="1" applyAlignment="1" applyProtection="1">
      <alignment vertical="center"/>
      <protection/>
    </xf>
    <xf numFmtId="0" fontId="0" fillId="0" borderId="112" xfId="0" applyBorder="1" applyAlignment="1" applyProtection="1">
      <alignment vertical="center"/>
      <protection/>
    </xf>
    <xf numFmtId="0" fontId="0" fillId="0" borderId="132" xfId="0" applyBorder="1" applyAlignment="1" applyProtection="1">
      <alignment vertical="center"/>
      <protection/>
    </xf>
    <xf numFmtId="0" fontId="45" fillId="34" borderId="0" xfId="0" applyFont="1" applyFill="1" applyBorder="1" applyAlignment="1" applyProtection="1">
      <alignment horizontal="left" vertical="center" wrapText="1"/>
      <protection/>
    </xf>
    <xf numFmtId="0" fontId="6" fillId="34" borderId="0" xfId="0" applyFont="1" applyFill="1" applyBorder="1" applyAlignment="1" applyProtection="1">
      <alignment horizontal="center" vertical="center"/>
      <protection/>
    </xf>
    <xf numFmtId="0" fontId="10" fillId="0" borderId="85" xfId="0" applyFont="1" applyFill="1" applyBorder="1" applyAlignment="1" applyProtection="1">
      <alignment horizontal="left" vertical="center"/>
      <protection locked="0"/>
    </xf>
    <xf numFmtId="0" fontId="10" fillId="0" borderId="58" xfId="0" applyFont="1" applyFill="1" applyBorder="1" applyAlignment="1" applyProtection="1">
      <alignment horizontal="left" vertical="center"/>
      <protection locked="0"/>
    </xf>
    <xf numFmtId="0" fontId="10" fillId="0" borderId="96" xfId="0" applyFont="1" applyFill="1" applyBorder="1" applyAlignment="1" applyProtection="1">
      <alignment horizontal="left" vertical="center"/>
      <protection locked="0"/>
    </xf>
    <xf numFmtId="0" fontId="10" fillId="0" borderId="20" xfId="0" applyFont="1" applyFill="1" applyBorder="1" applyAlignment="1" applyProtection="1">
      <alignment horizontal="left" vertical="center"/>
      <protection locked="0"/>
    </xf>
    <xf numFmtId="0" fontId="10" fillId="0" borderId="0" xfId="0" applyFont="1" applyFill="1" applyBorder="1" applyAlignment="1" applyProtection="1">
      <alignment horizontal="left" vertical="center"/>
      <protection locked="0"/>
    </xf>
    <xf numFmtId="0" fontId="10" fillId="0" borderId="126" xfId="0" applyFont="1" applyFill="1" applyBorder="1" applyAlignment="1" applyProtection="1">
      <alignment horizontal="left" vertical="center"/>
      <protection locked="0"/>
    </xf>
    <xf numFmtId="0" fontId="10" fillId="0" borderId="16" xfId="0" applyFont="1" applyFill="1" applyBorder="1" applyAlignment="1" applyProtection="1">
      <alignment horizontal="left" vertical="center"/>
      <protection locked="0"/>
    </xf>
    <xf numFmtId="0" fontId="10" fillId="0" borderId="19" xfId="0" applyFont="1" applyFill="1" applyBorder="1" applyAlignment="1" applyProtection="1">
      <alignment horizontal="left" vertical="center"/>
      <protection locked="0"/>
    </xf>
    <xf numFmtId="0" fontId="10" fillId="0" borderId="151" xfId="0" applyFont="1" applyFill="1" applyBorder="1" applyAlignment="1" applyProtection="1">
      <alignment horizontal="left" vertical="center"/>
      <protection locked="0"/>
    </xf>
    <xf numFmtId="0" fontId="11" fillId="34" borderId="19" xfId="0" applyFont="1" applyFill="1" applyBorder="1" applyAlignment="1" applyProtection="1">
      <alignment vertical="center" wrapText="1"/>
      <protection/>
    </xf>
    <xf numFmtId="0" fontId="0" fillId="0" borderId="19" xfId="0" applyBorder="1" applyAlignment="1">
      <alignment vertical="center"/>
    </xf>
    <xf numFmtId="0" fontId="10" fillId="48" borderId="188" xfId="0" applyFont="1" applyFill="1" applyBorder="1" applyAlignment="1" applyProtection="1">
      <alignment horizontal="center" vertical="center" wrapText="1"/>
      <protection/>
    </xf>
    <xf numFmtId="0" fontId="10" fillId="48" borderId="25" xfId="0" applyFont="1" applyFill="1" applyBorder="1" applyAlignment="1" applyProtection="1">
      <alignment horizontal="center" vertical="center" wrapText="1"/>
      <protection/>
    </xf>
    <xf numFmtId="0" fontId="10" fillId="48" borderId="79" xfId="0" applyFont="1" applyFill="1" applyBorder="1" applyAlignment="1" applyProtection="1">
      <alignment horizontal="center" vertical="center" wrapText="1"/>
      <protection/>
    </xf>
    <xf numFmtId="0" fontId="20" fillId="34" borderId="0" xfId="0" applyFont="1" applyFill="1" applyBorder="1" applyAlignment="1" applyProtection="1">
      <alignment horizontal="center" vertical="center" wrapText="1"/>
      <protection/>
    </xf>
    <xf numFmtId="0" fontId="0" fillId="34" borderId="0" xfId="0" applyFill="1" applyBorder="1" applyAlignment="1" applyProtection="1">
      <alignment horizontal="center" vertical="center"/>
      <protection/>
    </xf>
    <xf numFmtId="0" fontId="10" fillId="34" borderId="188" xfId="0" applyFont="1" applyFill="1" applyBorder="1" applyAlignment="1" applyProtection="1">
      <alignment horizontal="left" vertical="center" wrapText="1"/>
      <protection/>
    </xf>
    <xf numFmtId="0" fontId="0" fillId="34" borderId="25" xfId="0" applyFont="1" applyFill="1" applyBorder="1" applyAlignment="1" applyProtection="1">
      <alignment horizontal="left" vertical="center" wrapText="1"/>
      <protection/>
    </xf>
    <xf numFmtId="0" fontId="10" fillId="34" borderId="10" xfId="0" applyFont="1" applyFill="1" applyBorder="1" applyAlignment="1" applyProtection="1">
      <alignment horizontal="center" vertical="center" wrapText="1"/>
      <protection locked="0"/>
    </xf>
    <xf numFmtId="0" fontId="10" fillId="34" borderId="0" xfId="0" applyFont="1" applyFill="1" applyBorder="1" applyAlignment="1" applyProtection="1">
      <alignment horizontal="center" vertical="center" wrapText="1"/>
      <protection/>
    </xf>
    <xf numFmtId="0" fontId="0" fillId="34" borderId="0" xfId="0" applyFill="1" applyBorder="1" applyAlignment="1" applyProtection="1">
      <alignment horizontal="center" vertical="center" wrapText="1"/>
      <protection/>
    </xf>
    <xf numFmtId="0" fontId="10" fillId="34" borderId="94" xfId="0" applyFont="1" applyFill="1" applyBorder="1" applyAlignment="1" applyProtection="1">
      <alignment horizontal="center" vertical="center"/>
      <protection locked="0"/>
    </xf>
    <xf numFmtId="0" fontId="10" fillId="34" borderId="105" xfId="0" applyFont="1" applyFill="1" applyBorder="1" applyAlignment="1" applyProtection="1">
      <alignment/>
      <protection locked="0"/>
    </xf>
    <xf numFmtId="0" fontId="20" fillId="36" borderId="84" xfId="0" applyFont="1" applyFill="1" applyBorder="1" applyAlignment="1" applyProtection="1">
      <alignment horizontal="center" vertical="center"/>
      <protection/>
    </xf>
    <xf numFmtId="0" fontId="0" fillId="36" borderId="165" xfId="0" applyFont="1" applyFill="1" applyBorder="1" applyAlignment="1" applyProtection="1">
      <alignment/>
      <protection/>
    </xf>
    <xf numFmtId="0" fontId="10" fillId="34" borderId="102" xfId="0" applyFont="1" applyFill="1" applyBorder="1" applyAlignment="1" applyProtection="1">
      <alignment horizontal="left" vertical="center" wrapText="1"/>
      <protection locked="0"/>
    </xf>
    <xf numFmtId="0" fontId="10" fillId="34" borderId="10" xfId="0" applyFont="1" applyFill="1" applyBorder="1" applyAlignment="1" applyProtection="1">
      <alignment horizontal="left" vertical="center" wrapText="1"/>
      <protection locked="0"/>
    </xf>
    <xf numFmtId="0" fontId="10" fillId="34" borderId="13" xfId="0" applyFont="1" applyFill="1" applyBorder="1" applyAlignment="1" applyProtection="1">
      <alignment horizontal="left" vertical="center" wrapText="1"/>
      <protection locked="0"/>
    </xf>
    <xf numFmtId="0" fontId="10" fillId="34" borderId="189" xfId="0" applyFont="1" applyFill="1" applyBorder="1" applyAlignment="1" applyProtection="1">
      <alignment horizontal="left" vertical="center" wrapText="1"/>
      <protection/>
    </xf>
    <xf numFmtId="0" fontId="0" fillId="34" borderId="97" xfId="0" applyFont="1" applyFill="1" applyBorder="1" applyAlignment="1" applyProtection="1">
      <alignment horizontal="left" vertical="center" wrapText="1"/>
      <protection/>
    </xf>
    <xf numFmtId="0" fontId="10" fillId="35" borderId="188" xfId="0" applyFont="1" applyFill="1" applyBorder="1" applyAlignment="1" applyProtection="1">
      <alignment horizontal="left" vertical="center" wrapText="1" indent="1"/>
      <protection/>
    </xf>
    <xf numFmtId="0" fontId="10" fillId="35" borderId="25" xfId="0" applyFont="1" applyFill="1" applyBorder="1" applyAlignment="1" applyProtection="1">
      <alignment horizontal="left" vertical="center" wrapText="1" indent="1"/>
      <protection/>
    </xf>
    <xf numFmtId="0" fontId="20" fillId="34" borderId="107" xfId="0" applyFont="1" applyFill="1" applyBorder="1" applyAlignment="1" applyProtection="1">
      <alignment horizontal="center" vertical="center"/>
      <protection/>
    </xf>
    <xf numFmtId="0" fontId="0" fillId="34" borderId="132" xfId="0" applyFill="1" applyBorder="1" applyAlignment="1" applyProtection="1">
      <alignment horizontal="center" vertical="center"/>
      <protection/>
    </xf>
    <xf numFmtId="0" fontId="10" fillId="34" borderId="94" xfId="0" applyFont="1" applyFill="1" applyBorder="1" applyAlignment="1" applyProtection="1">
      <alignment horizontal="center" vertical="center" wrapText="1"/>
      <protection locked="0"/>
    </xf>
    <xf numFmtId="0" fontId="10" fillId="34" borderId="10" xfId="0" applyFont="1" applyFill="1" applyBorder="1" applyAlignment="1" applyProtection="1">
      <alignment horizontal="center" vertical="center"/>
      <protection locked="0"/>
    </xf>
    <xf numFmtId="0" fontId="10" fillId="34" borderId="13" xfId="0" applyFont="1" applyFill="1" applyBorder="1" applyAlignment="1" applyProtection="1">
      <alignment/>
      <protection locked="0"/>
    </xf>
    <xf numFmtId="0" fontId="63" fillId="0" borderId="200" xfId="0" applyFont="1" applyFill="1" applyBorder="1" applyAlignment="1" applyProtection="1">
      <alignment horizontal="left" vertical="center"/>
      <protection/>
    </xf>
    <xf numFmtId="0" fontId="64" fillId="34" borderId="16" xfId="0" applyFont="1" applyFill="1" applyBorder="1" applyAlignment="1" applyProtection="1">
      <alignment horizontal="left"/>
      <protection/>
    </xf>
    <xf numFmtId="0" fontId="63" fillId="34" borderId="19" xfId="0" applyFont="1" applyFill="1" applyBorder="1" applyAlignment="1" applyProtection="1">
      <alignment horizontal="left"/>
      <protection/>
    </xf>
    <xf numFmtId="0" fontId="0" fillId="36" borderId="17" xfId="0" applyFont="1" applyFill="1" applyBorder="1" applyAlignment="1" applyProtection="1">
      <alignment horizontal="center" vertical="center" wrapText="1"/>
      <protection/>
    </xf>
    <xf numFmtId="0" fontId="23" fillId="43" borderId="0" xfId="0" applyFont="1" applyFill="1" applyBorder="1" applyAlignment="1" applyProtection="1">
      <alignment horizontal="left" vertical="center"/>
      <protection/>
    </xf>
    <xf numFmtId="0" fontId="10" fillId="36" borderId="84" xfId="0" applyFont="1" applyFill="1" applyBorder="1" applyAlignment="1" applyProtection="1">
      <alignment horizontal="center" vertical="center" wrapText="1"/>
      <protection/>
    </xf>
    <xf numFmtId="0" fontId="20" fillId="34" borderId="107" xfId="0" applyFont="1" applyFill="1" applyBorder="1" applyAlignment="1" applyProtection="1">
      <alignment horizontal="center" vertical="center" wrapText="1"/>
      <protection/>
    </xf>
    <xf numFmtId="0" fontId="0" fillId="34" borderId="112" xfId="0" applyFill="1" applyBorder="1" applyAlignment="1" applyProtection="1">
      <alignment horizontal="center" vertical="center" wrapText="1"/>
      <protection/>
    </xf>
    <xf numFmtId="0" fontId="0" fillId="34" borderId="132" xfId="0" applyFill="1" applyBorder="1" applyAlignment="1" applyProtection="1">
      <alignment horizontal="center" vertical="center" wrapText="1"/>
      <protection/>
    </xf>
    <xf numFmtId="0" fontId="10" fillId="0" borderId="25" xfId="0" applyFont="1" applyBorder="1" applyAlignment="1" applyProtection="1">
      <alignment horizontal="left" vertical="center" wrapText="1"/>
      <protection locked="0"/>
    </xf>
    <xf numFmtId="0" fontId="10" fillId="0" borderId="79" xfId="0" applyFont="1" applyBorder="1" applyAlignment="1" applyProtection="1">
      <alignment horizontal="left" vertical="center" wrapText="1"/>
      <protection locked="0"/>
    </xf>
    <xf numFmtId="0" fontId="10" fillId="35" borderId="188" xfId="0" applyNumberFormat="1" applyFont="1" applyFill="1" applyBorder="1" applyAlignment="1" applyProtection="1">
      <alignment horizontal="left" vertical="center" wrapText="1" indent="1"/>
      <protection/>
    </xf>
    <xf numFmtId="0" fontId="0" fillId="35" borderId="25" xfId="0" applyNumberFormat="1" applyFill="1" applyBorder="1" applyAlignment="1" applyProtection="1">
      <alignment horizontal="left" vertical="center" wrapText="1" indent="1"/>
      <protection/>
    </xf>
    <xf numFmtId="0" fontId="0" fillId="35" borderId="79" xfId="0" applyNumberFormat="1" applyFill="1" applyBorder="1" applyAlignment="1" applyProtection="1">
      <alignment horizontal="left" vertical="center" wrapText="1" indent="1"/>
      <protection/>
    </xf>
    <xf numFmtId="0" fontId="11" fillId="36" borderId="85" xfId="0" applyFont="1" applyFill="1" applyBorder="1" applyAlignment="1" applyProtection="1">
      <alignment horizontal="center" vertical="center"/>
      <protection/>
    </xf>
    <xf numFmtId="0" fontId="10" fillId="36" borderId="58" xfId="0" applyFont="1" applyFill="1" applyBorder="1" applyAlignment="1" applyProtection="1">
      <alignment horizontal="center" vertical="center"/>
      <protection/>
    </xf>
    <xf numFmtId="0" fontId="10" fillId="36" borderId="58" xfId="0" applyFont="1" applyFill="1" applyBorder="1" applyAlignment="1" applyProtection="1">
      <alignment/>
      <protection/>
    </xf>
    <xf numFmtId="0" fontId="10" fillId="36" borderId="96" xfId="0" applyFont="1" applyFill="1" applyBorder="1" applyAlignment="1" applyProtection="1">
      <alignment/>
      <protection/>
    </xf>
    <xf numFmtId="0" fontId="20" fillId="36" borderId="58" xfId="0" applyFont="1" applyFill="1" applyBorder="1" applyAlignment="1" applyProtection="1">
      <alignment horizontal="center" vertical="center" wrapText="1"/>
      <protection/>
    </xf>
    <xf numFmtId="0" fontId="0" fillId="0" borderId="58" xfId="0" applyBorder="1" applyAlignment="1" applyProtection="1">
      <alignment wrapText="1"/>
      <protection/>
    </xf>
    <xf numFmtId="0" fontId="0" fillId="0" borderId="96" xfId="0" applyBorder="1" applyAlignment="1" applyProtection="1">
      <alignment wrapText="1"/>
      <protection/>
    </xf>
    <xf numFmtId="0" fontId="11" fillId="36" borderId="85" xfId="0" applyFont="1" applyFill="1" applyBorder="1" applyAlignment="1" applyProtection="1">
      <alignment horizontal="center" vertical="center" wrapText="1"/>
      <protection/>
    </xf>
    <xf numFmtId="0" fontId="0" fillId="0" borderId="58" xfId="0" applyBorder="1" applyAlignment="1" applyProtection="1">
      <alignment horizontal="center" vertical="center" wrapText="1"/>
      <protection/>
    </xf>
    <xf numFmtId="0" fontId="0" fillId="0" borderId="96" xfId="0" applyBorder="1" applyAlignment="1" applyProtection="1">
      <alignment horizontal="center" vertical="center" wrapText="1"/>
      <protection/>
    </xf>
    <xf numFmtId="0" fontId="64" fillId="47" borderId="0" xfId="0" applyFont="1" applyFill="1" applyBorder="1" applyAlignment="1" applyProtection="1">
      <alignment horizontal="left" vertical="center" wrapText="1"/>
      <protection/>
    </xf>
    <xf numFmtId="0" fontId="63" fillId="47" borderId="0" xfId="0" applyFont="1" applyFill="1" applyBorder="1" applyAlignment="1" applyProtection="1">
      <alignment horizontal="left" vertical="center" wrapText="1"/>
      <protection/>
    </xf>
    <xf numFmtId="0" fontId="63" fillId="47" borderId="77" xfId="0" applyFont="1" applyFill="1" applyBorder="1" applyAlignment="1" applyProtection="1">
      <alignment horizontal="left" vertical="center" wrapText="1"/>
      <protection/>
    </xf>
    <xf numFmtId="0" fontId="63" fillId="47" borderId="19" xfId="0" applyFont="1" applyFill="1" applyBorder="1" applyAlignment="1" applyProtection="1">
      <alignment horizontal="left" wrapText="1"/>
      <protection/>
    </xf>
    <xf numFmtId="0" fontId="63" fillId="47" borderId="0" xfId="0" applyFont="1" applyFill="1" applyBorder="1" applyAlignment="1">
      <alignment horizontal="left" vertical="center" wrapText="1"/>
    </xf>
    <xf numFmtId="0" fontId="10" fillId="0" borderId="15" xfId="0" applyFont="1" applyBorder="1" applyAlignment="1" applyProtection="1">
      <alignment horizontal="left" vertical="center" wrapText="1"/>
      <protection locked="0"/>
    </xf>
    <xf numFmtId="0" fontId="10" fillId="0" borderId="14" xfId="0" applyFont="1" applyBorder="1" applyAlignment="1" applyProtection="1">
      <alignment horizontal="left" vertical="center" wrapText="1"/>
      <protection locked="0"/>
    </xf>
    <xf numFmtId="0" fontId="10" fillId="0" borderId="12" xfId="0" applyFont="1" applyBorder="1" applyAlignment="1" applyProtection="1">
      <alignment horizontal="left" vertical="center" wrapText="1"/>
      <protection locked="0"/>
    </xf>
    <xf numFmtId="0" fontId="10" fillId="0" borderId="21" xfId="0" applyFont="1" applyBorder="1" applyAlignment="1" applyProtection="1">
      <alignment horizontal="left" vertical="center" wrapText="1"/>
      <protection locked="0"/>
    </xf>
    <xf numFmtId="0" fontId="10" fillId="35" borderId="130" xfId="0" applyNumberFormat="1" applyFont="1" applyFill="1" applyBorder="1" applyAlignment="1" applyProtection="1">
      <alignment horizontal="left" vertical="center" wrapText="1" indent="1"/>
      <protection/>
    </xf>
    <xf numFmtId="0" fontId="0" fillId="35" borderId="17" xfId="0" applyNumberFormat="1" applyFill="1" applyBorder="1" applyAlignment="1" applyProtection="1">
      <alignment horizontal="left" vertical="center" wrapText="1" indent="1"/>
      <protection/>
    </xf>
    <xf numFmtId="0" fontId="0" fillId="35" borderId="100" xfId="0" applyNumberFormat="1" applyFill="1" applyBorder="1" applyAlignment="1" applyProtection="1">
      <alignment horizontal="left" vertical="center" wrapText="1" indent="1"/>
      <protection/>
    </xf>
    <xf numFmtId="0" fontId="7" fillId="0" borderId="107" xfId="0" applyFont="1" applyFill="1" applyBorder="1" applyAlignment="1" applyProtection="1">
      <alignment horizontal="center" vertical="center" wrapText="1"/>
      <protection/>
    </xf>
    <xf numFmtId="0" fontId="0" fillId="0" borderId="112" xfId="0" applyFill="1" applyBorder="1" applyAlignment="1" applyProtection="1">
      <alignment horizontal="center" vertical="center" wrapText="1"/>
      <protection/>
    </xf>
    <xf numFmtId="0" fontId="0" fillId="0" borderId="112" xfId="0" applyFill="1" applyBorder="1" applyAlignment="1" applyProtection="1">
      <alignment wrapText="1"/>
      <protection/>
    </xf>
    <xf numFmtId="0" fontId="0" fillId="0" borderId="132" xfId="0" applyFill="1" applyBorder="1" applyAlignment="1" applyProtection="1">
      <alignment wrapText="1"/>
      <protection/>
    </xf>
    <xf numFmtId="0" fontId="10" fillId="48" borderId="188" xfId="0" applyNumberFormat="1" applyFont="1" applyFill="1" applyBorder="1" applyAlignment="1" applyProtection="1">
      <alignment horizontal="center" vertical="center" wrapText="1"/>
      <protection/>
    </xf>
    <xf numFmtId="0" fontId="10" fillId="48" borderId="25" xfId="0" applyNumberFormat="1" applyFont="1" applyFill="1" applyBorder="1" applyAlignment="1" applyProtection="1">
      <alignment horizontal="center" vertical="center" wrapText="1"/>
      <protection/>
    </xf>
    <xf numFmtId="0" fontId="10" fillId="48" borderId="79" xfId="0" applyNumberFormat="1" applyFont="1" applyFill="1" applyBorder="1" applyAlignment="1" applyProtection="1">
      <alignment horizontal="center" vertical="center" wrapText="1"/>
      <protection/>
    </xf>
    <xf numFmtId="0" fontId="10" fillId="48" borderId="188" xfId="0" applyFont="1" applyFill="1" applyBorder="1" applyAlignment="1" applyProtection="1">
      <alignment horizontal="center" vertical="center" wrapText="1"/>
      <protection/>
    </xf>
    <xf numFmtId="0" fontId="10" fillId="48" borderId="25" xfId="0" applyFont="1" applyFill="1" applyBorder="1" applyAlignment="1" applyProtection="1">
      <alignment horizontal="center" vertical="center" wrapText="1"/>
      <protection/>
    </xf>
    <xf numFmtId="0" fontId="10" fillId="48" borderId="79" xfId="0" applyFont="1" applyFill="1" applyBorder="1" applyAlignment="1" applyProtection="1">
      <alignment horizontal="center" vertical="center" wrapText="1"/>
      <protection/>
    </xf>
    <xf numFmtId="0" fontId="10" fillId="0" borderId="25" xfId="0" applyFont="1" applyFill="1" applyBorder="1" applyAlignment="1" applyProtection="1">
      <alignment horizontal="left" vertical="center" wrapText="1"/>
      <protection/>
    </xf>
    <xf numFmtId="3" fontId="10" fillId="34" borderId="10" xfId="0" applyNumberFormat="1" applyFont="1" applyFill="1" applyBorder="1" applyAlignment="1" applyProtection="1">
      <alignment horizontal="center" vertical="center" wrapText="1"/>
      <protection locked="0"/>
    </xf>
    <xf numFmtId="0" fontId="10" fillId="34" borderId="103" xfId="0" applyFont="1" applyFill="1" applyBorder="1" applyAlignment="1" applyProtection="1">
      <alignment horizontal="left" vertical="center" wrapText="1"/>
      <protection/>
    </xf>
    <xf numFmtId="0" fontId="10" fillId="34" borderId="156" xfId="0" applyFont="1" applyFill="1" applyBorder="1" applyAlignment="1" applyProtection="1">
      <alignment horizontal="left" vertical="center" wrapText="1"/>
      <protection/>
    </xf>
    <xf numFmtId="3" fontId="10" fillId="34" borderId="94" xfId="0" applyNumberFormat="1" applyFont="1" applyFill="1" applyBorder="1" applyAlignment="1" applyProtection="1">
      <alignment horizontal="center" vertical="center" wrapText="1"/>
      <protection locked="0"/>
    </xf>
    <xf numFmtId="3" fontId="10" fillId="34" borderId="94" xfId="0" applyNumberFormat="1" applyFont="1" applyFill="1" applyBorder="1" applyAlignment="1" applyProtection="1">
      <alignment horizontal="center" vertical="center" wrapText="1"/>
      <protection locked="0"/>
    </xf>
    <xf numFmtId="0" fontId="10" fillId="0" borderId="189" xfId="0" applyFont="1" applyFill="1" applyBorder="1" applyAlignment="1" applyProtection="1">
      <alignment horizontal="center" vertical="center"/>
      <protection/>
    </xf>
    <xf numFmtId="0" fontId="10" fillId="0" borderId="160" xfId="0" applyFont="1" applyFill="1" applyBorder="1" applyAlignment="1" applyProtection="1">
      <alignment horizontal="center" vertical="center"/>
      <protection/>
    </xf>
    <xf numFmtId="3" fontId="10" fillId="34" borderId="156" xfId="0" applyNumberFormat="1" applyFont="1" applyFill="1" applyBorder="1" applyAlignment="1" applyProtection="1">
      <alignment horizontal="center" vertical="center" wrapText="1"/>
      <protection locked="0"/>
    </xf>
    <xf numFmtId="3" fontId="10" fillId="34" borderId="160" xfId="0" applyNumberFormat="1" applyFont="1" applyFill="1" applyBorder="1" applyAlignment="1" applyProtection="1">
      <alignment horizontal="center" vertical="center" wrapText="1"/>
      <protection locked="0"/>
    </xf>
    <xf numFmtId="0" fontId="11" fillId="36" borderId="198" xfId="0" applyFont="1" applyFill="1" applyBorder="1" applyAlignment="1" applyProtection="1">
      <alignment horizontal="left" vertical="center" wrapText="1"/>
      <protection/>
    </xf>
    <xf numFmtId="0" fontId="11" fillId="36" borderId="129" xfId="0" applyFont="1" applyFill="1" applyBorder="1" applyAlignment="1" applyProtection="1">
      <alignment horizontal="left" vertical="center" wrapText="1"/>
      <protection/>
    </xf>
    <xf numFmtId="0" fontId="11" fillId="36" borderId="23" xfId="0" applyFont="1" applyFill="1" applyBorder="1" applyAlignment="1" applyProtection="1">
      <alignment horizontal="center" vertical="center" wrapText="1"/>
      <protection/>
    </xf>
    <xf numFmtId="0" fontId="11" fillId="36" borderId="187" xfId="0" applyFont="1" applyFill="1" applyBorder="1" applyAlignment="1" applyProtection="1">
      <alignment horizontal="center" vertical="center" wrapText="1"/>
      <protection/>
    </xf>
    <xf numFmtId="0" fontId="11" fillId="34" borderId="101" xfId="0" applyFont="1" applyFill="1" applyBorder="1" applyAlignment="1" applyProtection="1">
      <alignment horizontal="left" vertical="center" wrapText="1"/>
      <protection/>
    </xf>
    <xf numFmtId="0" fontId="11" fillId="34" borderId="99" xfId="0" applyFont="1" applyFill="1" applyBorder="1" applyAlignment="1" applyProtection="1">
      <alignment horizontal="left" vertical="center" wrapText="1"/>
      <protection/>
    </xf>
    <xf numFmtId="3" fontId="10" fillId="37" borderId="12" xfId="0" applyNumberFormat="1" applyFont="1" applyFill="1" applyBorder="1" applyAlignment="1" applyProtection="1">
      <alignment horizontal="center" vertical="center" wrapText="1"/>
      <protection/>
    </xf>
    <xf numFmtId="0" fontId="11" fillId="34" borderId="101" xfId="0" applyFont="1" applyFill="1" applyBorder="1" applyAlignment="1" applyProtection="1">
      <alignment horizontal="left" vertical="center"/>
      <protection/>
    </xf>
    <xf numFmtId="0" fontId="11" fillId="34" borderId="12" xfId="0" applyFont="1" applyFill="1" applyBorder="1" applyAlignment="1" applyProtection="1">
      <alignment horizontal="left" vertical="center"/>
      <protection/>
    </xf>
    <xf numFmtId="3" fontId="10" fillId="37" borderId="99" xfId="0" applyNumberFormat="1" applyFont="1" applyFill="1" applyBorder="1" applyAlignment="1" applyProtection="1">
      <alignment horizontal="center" vertical="center"/>
      <protection/>
    </xf>
    <xf numFmtId="3" fontId="10" fillId="37" borderId="14" xfId="0" applyNumberFormat="1" applyFont="1" applyFill="1" applyBorder="1" applyAlignment="1" applyProtection="1">
      <alignment horizontal="center" vertical="center"/>
      <protection/>
    </xf>
    <xf numFmtId="0" fontId="10" fillId="0" borderId="109" xfId="0" applyFont="1" applyFill="1" applyBorder="1" applyAlignment="1" applyProtection="1">
      <alignment horizontal="center" vertical="center"/>
      <protection/>
    </xf>
    <xf numFmtId="0" fontId="10" fillId="0" borderId="34" xfId="0" applyFont="1" applyFill="1" applyBorder="1" applyAlignment="1" applyProtection="1">
      <alignment horizontal="center" vertical="center"/>
      <protection/>
    </xf>
    <xf numFmtId="3" fontId="10" fillId="34" borderId="22" xfId="0" applyNumberFormat="1" applyFont="1" applyFill="1" applyBorder="1" applyAlignment="1" applyProtection="1">
      <alignment horizontal="center" vertical="center" wrapText="1"/>
      <protection locked="0"/>
    </xf>
    <xf numFmtId="3" fontId="10" fillId="34" borderId="15" xfId="0" applyNumberFormat="1" applyFont="1" applyFill="1" applyBorder="1" applyAlignment="1" applyProtection="1">
      <alignment horizontal="center" vertical="center" wrapText="1"/>
      <protection locked="0"/>
    </xf>
    <xf numFmtId="0" fontId="10" fillId="34" borderId="107" xfId="0" applyFont="1" applyFill="1" applyBorder="1" applyAlignment="1" applyProtection="1">
      <alignment horizontal="left" vertical="top" wrapText="1"/>
      <protection locked="0"/>
    </xf>
    <xf numFmtId="0" fontId="10" fillId="34" borderId="112" xfId="0" applyFont="1" applyFill="1" applyBorder="1" applyAlignment="1" applyProtection="1">
      <alignment horizontal="left" vertical="top" wrapText="1"/>
      <protection locked="0"/>
    </xf>
    <xf numFmtId="0" fontId="10" fillId="34" borderId="132" xfId="0" applyFont="1" applyFill="1" applyBorder="1" applyAlignment="1" applyProtection="1">
      <alignment horizontal="left" vertical="top" wrapText="1"/>
      <protection locked="0"/>
    </xf>
    <xf numFmtId="0" fontId="11" fillId="36" borderId="201" xfId="0" applyFont="1" applyFill="1" applyBorder="1" applyAlignment="1" applyProtection="1">
      <alignment horizontal="left" wrapText="1"/>
      <protection/>
    </xf>
    <xf numFmtId="0" fontId="0" fillId="36" borderId="128" xfId="0" applyFill="1" applyBorder="1" applyAlignment="1" applyProtection="1">
      <alignment horizontal="left" wrapText="1"/>
      <protection/>
    </xf>
    <xf numFmtId="0" fontId="0" fillId="36" borderId="122" xfId="0" applyFill="1" applyBorder="1" applyAlignment="1" applyProtection="1">
      <alignment horizontal="left" wrapText="1"/>
      <protection/>
    </xf>
    <xf numFmtId="0" fontId="11" fillId="34" borderId="12" xfId="0" applyFont="1" applyFill="1" applyBorder="1" applyAlignment="1" applyProtection="1">
      <alignment horizontal="left" vertical="center" wrapText="1"/>
      <protection/>
    </xf>
    <xf numFmtId="0" fontId="10" fillId="34" borderId="94" xfId="0" applyFont="1" applyFill="1" applyBorder="1" applyAlignment="1" applyProtection="1">
      <alignment horizontal="left" vertical="center" wrapText="1"/>
      <protection/>
    </xf>
    <xf numFmtId="0" fontId="10" fillId="0" borderId="102" xfId="0" applyFont="1" applyFill="1" applyBorder="1" applyAlignment="1" applyProtection="1">
      <alignment horizontal="left" vertical="center" wrapText="1"/>
      <protection/>
    </xf>
    <xf numFmtId="0" fontId="10" fillId="0" borderId="10" xfId="0" applyFont="1" applyFill="1" applyBorder="1" applyAlignment="1" applyProtection="1">
      <alignment horizontal="left" vertical="center" wrapText="1"/>
      <protection/>
    </xf>
    <xf numFmtId="0" fontId="10" fillId="35" borderId="15" xfId="0" applyFont="1" applyFill="1" applyBorder="1" applyAlignment="1" applyProtection="1">
      <alignment horizontal="left" vertical="center" indent="1"/>
      <protection/>
    </xf>
    <xf numFmtId="174" fontId="10" fillId="35" borderId="15" xfId="0" applyNumberFormat="1" applyFont="1" applyFill="1" applyBorder="1" applyAlignment="1" applyProtection="1">
      <alignment horizontal="left" vertical="center" indent="1"/>
      <protection/>
    </xf>
    <xf numFmtId="0" fontId="11" fillId="55" borderId="85" xfId="0" applyFont="1" applyFill="1" applyBorder="1" applyAlignment="1" applyProtection="1">
      <alignment horizontal="left" vertical="center"/>
      <protection/>
    </xf>
    <xf numFmtId="0" fontId="11" fillId="55" borderId="58" xfId="0" applyFont="1" applyFill="1" applyBorder="1" applyAlignment="1" applyProtection="1">
      <alignment horizontal="left" vertical="center"/>
      <protection/>
    </xf>
    <xf numFmtId="0" fontId="11" fillId="55" borderId="96" xfId="0" applyFont="1" applyFill="1" applyBorder="1" applyAlignment="1" applyProtection="1">
      <alignment horizontal="left" vertical="center"/>
      <protection/>
    </xf>
    <xf numFmtId="0" fontId="10" fillId="35" borderId="189" xfId="0" applyFont="1" applyFill="1" applyBorder="1" applyAlignment="1" applyProtection="1">
      <alignment horizontal="left" vertical="center"/>
      <protection/>
    </xf>
    <xf numFmtId="0" fontId="10" fillId="35" borderId="97" xfId="0" applyFont="1" applyFill="1" applyBorder="1" applyAlignment="1" applyProtection="1">
      <alignment horizontal="left" vertical="center"/>
      <protection/>
    </xf>
    <xf numFmtId="0" fontId="10" fillId="35" borderId="98" xfId="0" applyFont="1" applyFill="1" applyBorder="1" applyAlignment="1" applyProtection="1">
      <alignment horizontal="left" vertical="center"/>
      <protection/>
    </xf>
    <xf numFmtId="0" fontId="10" fillId="34" borderId="63" xfId="0" applyFont="1" applyFill="1" applyBorder="1" applyAlignment="1" applyProtection="1">
      <alignment horizontal="left"/>
      <protection locked="0"/>
    </xf>
    <xf numFmtId="0" fontId="10" fillId="34" borderId="36" xfId="0" applyFont="1" applyFill="1" applyBorder="1" applyAlignment="1" applyProtection="1">
      <alignment horizontal="left" vertical="top" wrapText="1" indent="1"/>
      <protection locked="0"/>
    </xf>
    <xf numFmtId="0" fontId="0" fillId="0" borderId="63" xfId="0" applyBorder="1" applyAlignment="1" applyProtection="1">
      <alignment horizontal="left" vertical="top" wrapText="1" indent="1"/>
      <protection locked="0"/>
    </xf>
    <xf numFmtId="0" fontId="11" fillId="34" borderId="36" xfId="0" applyFont="1" applyFill="1" applyBorder="1" applyAlignment="1" applyProtection="1">
      <alignment horizontal="center" vertical="center"/>
      <protection locked="0"/>
    </xf>
    <xf numFmtId="0" fontId="0" fillId="0" borderId="63" xfId="0" applyBorder="1" applyAlignment="1" applyProtection="1">
      <alignment vertical="center"/>
      <protection locked="0"/>
    </xf>
    <xf numFmtId="0" fontId="10" fillId="34" borderId="22" xfId="0" applyFont="1" applyFill="1" applyBorder="1" applyAlignment="1" applyProtection="1">
      <alignment horizontal="left" vertical="top" wrapText="1" indent="1"/>
      <protection locked="0"/>
    </xf>
    <xf numFmtId="0" fontId="10" fillId="34" borderId="25" xfId="0" applyFont="1" applyFill="1" applyBorder="1" applyAlignment="1" applyProtection="1">
      <alignment horizontal="left" vertical="top" wrapText="1" indent="1"/>
      <protection locked="0"/>
    </xf>
    <xf numFmtId="0" fontId="10" fillId="34" borderId="15" xfId="0" applyFont="1" applyFill="1" applyBorder="1" applyAlignment="1" applyProtection="1">
      <alignment horizontal="left" vertical="top" wrapText="1" indent="1"/>
      <protection locked="0"/>
    </xf>
    <xf numFmtId="0" fontId="10" fillId="34" borderId="0" xfId="0" applyFont="1" applyFill="1" applyAlignment="1" applyProtection="1">
      <alignment vertical="center" wrapText="1"/>
      <protection/>
    </xf>
    <xf numFmtId="0" fontId="0" fillId="0" borderId="0" xfId="0" applyAlignment="1">
      <alignment vertical="center" wrapText="1"/>
    </xf>
    <xf numFmtId="0" fontId="10" fillId="34" borderId="25" xfId="0" applyFont="1" applyFill="1" applyBorder="1" applyAlignment="1" applyProtection="1">
      <alignment horizontal="left"/>
      <protection locked="0"/>
    </xf>
    <xf numFmtId="0" fontId="10" fillId="34" borderId="36" xfId="0" applyFont="1" applyFill="1" applyBorder="1" applyAlignment="1" applyProtection="1">
      <alignment horizontal="left" vertical="top" wrapText="1" indent="1"/>
      <protection locked="0"/>
    </xf>
    <xf numFmtId="0" fontId="0" fillId="0" borderId="63" xfId="0" applyFont="1" applyBorder="1" applyAlignment="1" applyProtection="1">
      <alignment horizontal="left" vertical="top" wrapText="1" indent="1"/>
      <protection locked="0"/>
    </xf>
    <xf numFmtId="0" fontId="0" fillId="34" borderId="32" xfId="0" applyFill="1" applyBorder="1" applyAlignment="1" applyProtection="1">
      <alignment horizontal="left" vertical="top" wrapText="1" indent="1"/>
      <protection locked="0"/>
    </xf>
    <xf numFmtId="0" fontId="0" fillId="34" borderId="36" xfId="0" applyFill="1" applyBorder="1" applyAlignment="1" applyProtection="1">
      <alignment horizontal="left" vertical="top" wrapText="1" indent="1"/>
      <protection locked="0"/>
    </xf>
    <xf numFmtId="0" fontId="0" fillId="34" borderId="34" xfId="0" applyFill="1" applyBorder="1" applyAlignment="1" applyProtection="1">
      <alignment horizontal="left" vertical="top" wrapText="1" indent="1"/>
      <protection locked="0"/>
    </xf>
    <xf numFmtId="0" fontId="0" fillId="34" borderId="26" xfId="0" applyFill="1" applyBorder="1" applyAlignment="1" applyProtection="1">
      <alignment horizontal="left" vertical="top" wrapText="1" indent="1"/>
      <protection locked="0"/>
    </xf>
    <xf numFmtId="0" fontId="0" fillId="34" borderId="0" xfId="0" applyFill="1" applyBorder="1" applyAlignment="1" applyProtection="1">
      <alignment horizontal="left" vertical="top" wrapText="1" indent="1"/>
      <protection locked="0"/>
    </xf>
    <xf numFmtId="0" fontId="0" fillId="34" borderId="18" xfId="0" applyFill="1" applyBorder="1" applyAlignment="1" applyProtection="1">
      <alignment horizontal="left" vertical="top" wrapText="1" indent="1"/>
      <protection locked="0"/>
    </xf>
    <xf numFmtId="0" fontId="0" fillId="34" borderId="106" xfId="0" applyFill="1" applyBorder="1" applyAlignment="1" applyProtection="1">
      <alignment horizontal="left" vertical="top" wrapText="1" indent="1"/>
      <protection locked="0"/>
    </xf>
    <xf numFmtId="0" fontId="0" fillId="34" borderId="63" xfId="0" applyFill="1" applyBorder="1" applyAlignment="1" applyProtection="1">
      <alignment horizontal="left" vertical="top" wrapText="1" indent="1"/>
      <protection locked="0"/>
    </xf>
    <xf numFmtId="0" fontId="0" fillId="34" borderId="192" xfId="0" applyFill="1" applyBorder="1" applyAlignment="1" applyProtection="1">
      <alignment horizontal="left" vertical="top" wrapText="1" indent="1"/>
      <protection locked="0"/>
    </xf>
    <xf numFmtId="0" fontId="10" fillId="34" borderId="0" xfId="0" applyFont="1" applyFill="1" applyAlignment="1" applyProtection="1">
      <alignment vertical="center"/>
      <protection/>
    </xf>
    <xf numFmtId="0" fontId="0" fillId="0" borderId="0" xfId="0" applyAlignment="1">
      <alignment vertical="center"/>
    </xf>
    <xf numFmtId="0" fontId="14" fillId="33" borderId="20" xfId="0" applyFont="1" applyFill="1" applyBorder="1" applyAlignment="1" applyProtection="1">
      <alignment horizontal="left"/>
      <protection locked="0"/>
    </xf>
    <xf numFmtId="0" fontId="14" fillId="33" borderId="0" xfId="0" applyFont="1" applyFill="1" applyBorder="1" applyAlignment="1" applyProtection="1">
      <alignment horizontal="left"/>
      <protection locked="0"/>
    </xf>
    <xf numFmtId="0" fontId="10" fillId="34" borderId="0" xfId="0" applyFont="1" applyFill="1" applyAlignment="1" applyProtection="1">
      <alignment vertical="center" wrapText="1"/>
      <protection/>
    </xf>
    <xf numFmtId="173" fontId="10" fillId="34" borderId="0" xfId="45" applyNumberFormat="1" applyFont="1" applyFill="1" applyAlignment="1" applyProtection="1">
      <alignment horizontal="left" vertical="top" wrapText="1"/>
      <protection locked="0"/>
    </xf>
    <xf numFmtId="0" fontId="0" fillId="0" borderId="63" xfId="0" applyBorder="1" applyAlignment="1" applyProtection="1">
      <alignment horizontal="left" vertical="top" wrapText="1"/>
      <protection locked="0"/>
    </xf>
    <xf numFmtId="0" fontId="18" fillId="43" borderId="0" xfId="0" applyFont="1" applyFill="1" applyAlignment="1" applyProtection="1">
      <alignment horizontal="left" wrapText="1"/>
      <protection/>
    </xf>
    <xf numFmtId="0" fontId="9" fillId="33" borderId="112" xfId="0" applyFont="1" applyFill="1" applyBorder="1" applyAlignment="1" applyProtection="1">
      <alignment horizontal="left" vertical="center"/>
      <protection/>
    </xf>
    <xf numFmtId="0" fontId="10" fillId="35" borderId="197" xfId="0" applyNumberFormat="1" applyFont="1" applyFill="1" applyBorder="1" applyAlignment="1" applyProtection="1">
      <alignment horizontal="left" vertical="center" wrapText="1" indent="1"/>
      <protection/>
    </xf>
    <xf numFmtId="0" fontId="10" fillId="35" borderId="112" xfId="0" applyNumberFormat="1" applyFont="1" applyFill="1" applyBorder="1" applyAlignment="1" applyProtection="1">
      <alignment horizontal="left" vertical="center" wrapText="1" indent="1"/>
      <protection/>
    </xf>
    <xf numFmtId="0" fontId="10" fillId="35" borderId="132" xfId="0" applyNumberFormat="1" applyFont="1" applyFill="1" applyBorder="1" applyAlignment="1" applyProtection="1">
      <alignment horizontal="left" vertical="center" wrapText="1" indent="1"/>
      <protection/>
    </xf>
    <xf numFmtId="0" fontId="10" fillId="35" borderId="99" xfId="0" applyNumberFormat="1" applyFont="1" applyFill="1" applyBorder="1" applyAlignment="1" applyProtection="1">
      <alignment horizontal="left" vertical="center" indent="1"/>
      <protection/>
    </xf>
    <xf numFmtId="0" fontId="10" fillId="35" borderId="17" xfId="0" applyNumberFormat="1" applyFont="1" applyFill="1" applyBorder="1" applyAlignment="1" applyProtection="1">
      <alignment horizontal="left" vertical="center" indent="1"/>
      <protection/>
    </xf>
    <xf numFmtId="0" fontId="10" fillId="35" borderId="100" xfId="0" applyNumberFormat="1" applyFont="1" applyFill="1" applyBorder="1" applyAlignment="1" applyProtection="1">
      <alignment horizontal="left" vertical="center" indent="1"/>
      <protection/>
    </xf>
    <xf numFmtId="0" fontId="9" fillId="33" borderId="19" xfId="0" applyFont="1" applyFill="1" applyBorder="1" applyAlignment="1" applyProtection="1">
      <alignment horizontal="left" vertical="center"/>
      <protection/>
    </xf>
    <xf numFmtId="174" fontId="10" fillId="35" borderId="22" xfId="0" applyNumberFormat="1" applyFont="1" applyFill="1" applyBorder="1" applyAlignment="1" applyProtection="1">
      <alignment horizontal="left" vertical="center" indent="1"/>
      <protection/>
    </xf>
    <xf numFmtId="174" fontId="10" fillId="35" borderId="25" xfId="0" applyNumberFormat="1" applyFont="1" applyFill="1" applyBorder="1" applyAlignment="1" applyProtection="1">
      <alignment horizontal="left" vertical="center" indent="1"/>
      <protection/>
    </xf>
    <xf numFmtId="174" fontId="10" fillId="35" borderId="79" xfId="0" applyNumberFormat="1" applyFont="1" applyFill="1" applyBorder="1" applyAlignment="1" applyProtection="1">
      <alignment horizontal="left" vertical="center" indent="1"/>
      <protection/>
    </xf>
    <xf numFmtId="0" fontId="11" fillId="35" borderId="22" xfId="0" applyNumberFormat="1" applyFont="1" applyFill="1" applyBorder="1" applyAlignment="1" applyProtection="1">
      <alignment horizontal="left" vertical="center" indent="1"/>
      <protection/>
    </xf>
    <xf numFmtId="0" fontId="11" fillId="35" borderId="25" xfId="0" applyNumberFormat="1" applyFont="1" applyFill="1" applyBorder="1" applyAlignment="1" applyProtection="1">
      <alignment horizontal="left" vertical="center" indent="1"/>
      <protection/>
    </xf>
    <xf numFmtId="0" fontId="11" fillId="35" borderId="79" xfId="0" applyNumberFormat="1" applyFont="1" applyFill="1" applyBorder="1" applyAlignment="1" applyProtection="1">
      <alignment horizontal="left" vertical="center" indent="1"/>
      <protection/>
    </xf>
    <xf numFmtId="0" fontId="10" fillId="35" borderId="22" xfId="0" applyNumberFormat="1" applyFont="1" applyFill="1" applyBorder="1" applyAlignment="1" applyProtection="1">
      <alignment horizontal="left" vertical="center" indent="1"/>
      <protection/>
    </xf>
    <xf numFmtId="0" fontId="10" fillId="35" borderId="25" xfId="0" applyNumberFormat="1" applyFont="1" applyFill="1" applyBorder="1" applyAlignment="1" applyProtection="1">
      <alignment horizontal="left" vertical="center" indent="1"/>
      <protection/>
    </xf>
    <xf numFmtId="0" fontId="10" fillId="35" borderId="79" xfId="0" applyNumberFormat="1" applyFont="1" applyFill="1" applyBorder="1" applyAlignment="1" applyProtection="1">
      <alignment horizontal="left" vertical="center" indent="1"/>
      <protection/>
    </xf>
    <xf numFmtId="0" fontId="11" fillId="34" borderId="0" xfId="0" applyFont="1" applyFill="1" applyBorder="1" applyAlignment="1" applyProtection="1">
      <alignment horizontal="center" vertical="center"/>
      <protection locked="0"/>
    </xf>
    <xf numFmtId="0" fontId="9" fillId="33" borderId="188" xfId="0" applyFont="1" applyFill="1" applyBorder="1" applyAlignment="1" applyProtection="1">
      <alignment horizontal="left" vertical="center"/>
      <protection/>
    </xf>
    <xf numFmtId="0" fontId="9" fillId="33" borderId="189" xfId="0" applyFont="1" applyFill="1" applyBorder="1" applyAlignment="1" applyProtection="1">
      <alignment horizontal="left" vertical="center"/>
      <protection/>
    </xf>
    <xf numFmtId="0" fontId="9" fillId="33" borderId="97" xfId="0" applyFont="1" applyFill="1" applyBorder="1" applyAlignment="1" applyProtection="1">
      <alignment horizontal="left" vertical="center"/>
      <protection/>
    </xf>
    <xf numFmtId="0" fontId="9" fillId="33" borderId="160" xfId="0" applyFont="1" applyFill="1" applyBorder="1" applyAlignment="1" applyProtection="1">
      <alignment horizontal="left" vertical="center"/>
      <protection/>
    </xf>
    <xf numFmtId="0" fontId="11" fillId="55" borderId="99" xfId="0" applyFont="1" applyFill="1" applyBorder="1" applyAlignment="1" applyProtection="1">
      <alignment horizontal="left" vertical="center" indent="1"/>
      <protection/>
    </xf>
    <xf numFmtId="0" fontId="11" fillId="55" borderId="17" xfId="0" applyFont="1" applyFill="1" applyBorder="1" applyAlignment="1" applyProtection="1">
      <alignment horizontal="left" vertical="center" indent="1"/>
      <protection/>
    </xf>
    <xf numFmtId="0" fontId="11" fillId="55" borderId="100" xfId="0" applyFont="1" applyFill="1" applyBorder="1" applyAlignment="1" applyProtection="1">
      <alignment horizontal="left" vertical="center" indent="1"/>
      <protection/>
    </xf>
    <xf numFmtId="0" fontId="11" fillId="54" borderId="131" xfId="0" applyFont="1" applyFill="1" applyBorder="1" applyAlignment="1" applyProtection="1">
      <alignment horizontal="center" vertical="center" wrapText="1"/>
      <protection/>
    </xf>
    <xf numFmtId="0" fontId="0" fillId="54" borderId="131" xfId="0" applyFont="1" applyFill="1" applyBorder="1" applyAlignment="1" applyProtection="1">
      <alignment horizontal="center" vertical="center" wrapText="1"/>
      <protection/>
    </xf>
    <xf numFmtId="0" fontId="10" fillId="34" borderId="197" xfId="0" applyFont="1" applyFill="1" applyBorder="1" applyAlignment="1" applyProtection="1">
      <alignment horizontal="left" vertical="center" wrapText="1"/>
      <protection locked="0"/>
    </xf>
    <xf numFmtId="0" fontId="0" fillId="34" borderId="112" xfId="0" applyFont="1" applyFill="1" applyBorder="1" applyAlignment="1" applyProtection="1">
      <alignment horizontal="left" vertical="center" wrapText="1"/>
      <protection locked="0"/>
    </xf>
    <xf numFmtId="0" fontId="0" fillId="0" borderId="112" xfId="0" applyFont="1" applyBorder="1" applyAlignment="1" applyProtection="1">
      <alignment horizontal="left" vertical="center" wrapText="1"/>
      <protection locked="0"/>
    </xf>
    <xf numFmtId="0" fontId="0" fillId="0" borderId="132" xfId="0" applyFont="1" applyBorder="1" applyAlignment="1" applyProtection="1">
      <alignment horizontal="left" vertical="center" wrapText="1"/>
      <protection locked="0"/>
    </xf>
    <xf numFmtId="175" fontId="11" fillId="0" borderId="37" xfId="0" applyNumberFormat="1" applyFont="1" applyFill="1" applyBorder="1" applyAlignment="1" applyProtection="1">
      <alignment horizontal="right" vertical="center"/>
      <protection locked="0"/>
    </xf>
    <xf numFmtId="0" fontId="10" fillId="0" borderId="37" xfId="0" applyFont="1" applyBorder="1" applyAlignment="1" applyProtection="1">
      <alignment horizontal="right" vertical="center"/>
      <protection locked="0"/>
    </xf>
    <xf numFmtId="0" fontId="11" fillId="55" borderId="189" xfId="0" applyFont="1" applyFill="1" applyBorder="1" applyAlignment="1" applyProtection="1">
      <alignment horizontal="left" vertical="center" wrapText="1"/>
      <protection/>
    </xf>
    <xf numFmtId="0" fontId="0" fillId="55" borderId="97" xfId="0" applyFill="1" applyBorder="1" applyAlignment="1" applyProtection="1">
      <alignment horizontal="left" vertical="center" wrapText="1"/>
      <protection/>
    </xf>
    <xf numFmtId="0" fontId="0" fillId="55" borderId="160" xfId="0" applyFill="1" applyBorder="1" applyAlignment="1" applyProtection="1">
      <alignment horizontal="left" vertical="center" wrapText="1"/>
      <protection/>
    </xf>
    <xf numFmtId="0" fontId="11" fillId="54" borderId="163" xfId="0" applyFont="1" applyFill="1" applyBorder="1" applyAlignment="1" applyProtection="1">
      <alignment horizontal="left" vertical="center" wrapText="1"/>
      <protection/>
    </xf>
    <xf numFmtId="0" fontId="0" fillId="54" borderId="197" xfId="0" applyFont="1" applyFill="1" applyBorder="1" applyAlignment="1" applyProtection="1">
      <alignment wrapText="1"/>
      <protection/>
    </xf>
    <xf numFmtId="0" fontId="11" fillId="34" borderId="197" xfId="0" applyFont="1" applyFill="1" applyBorder="1" applyAlignment="1" applyProtection="1">
      <alignment horizontal="left" vertical="center" wrapText="1"/>
      <protection locked="0"/>
    </xf>
    <xf numFmtId="0" fontId="0" fillId="34" borderId="112" xfId="0" applyFill="1" applyBorder="1" applyAlignment="1" applyProtection="1">
      <alignment horizontal="left" vertical="center" wrapText="1"/>
      <protection locked="0"/>
    </xf>
    <xf numFmtId="0" fontId="0" fillId="0" borderId="112" xfId="0" applyBorder="1" applyAlignment="1" applyProtection="1">
      <alignment horizontal="left" vertical="center" wrapText="1"/>
      <protection locked="0"/>
    </xf>
    <xf numFmtId="0" fontId="0" fillId="0" borderId="132" xfId="0" applyBorder="1" applyAlignment="1" applyProtection="1">
      <alignment horizontal="left" vertical="center" wrapText="1"/>
      <protection locked="0"/>
    </xf>
    <xf numFmtId="0" fontId="0" fillId="36" borderId="17" xfId="0" applyFill="1" applyBorder="1" applyAlignment="1" applyProtection="1">
      <alignment horizontal="center" vertical="center" wrapText="1"/>
      <protection/>
    </xf>
    <xf numFmtId="0" fontId="0" fillId="36" borderId="14" xfId="0" applyFill="1" applyBorder="1" applyAlignment="1" applyProtection="1">
      <alignment horizontal="center" vertical="center" wrapText="1"/>
      <protection/>
    </xf>
    <xf numFmtId="0" fontId="10" fillId="34" borderId="156" xfId="0" applyFont="1" applyFill="1" applyBorder="1" applyAlignment="1" applyProtection="1">
      <alignment vertical="center" wrapText="1"/>
      <protection locked="0"/>
    </xf>
    <xf numFmtId="0" fontId="0" fillId="34" borderId="97" xfId="0" applyFont="1" applyFill="1" applyBorder="1" applyAlignment="1" applyProtection="1">
      <alignment vertical="center" wrapText="1"/>
      <protection locked="0"/>
    </xf>
    <xf numFmtId="0" fontId="0" fillId="34" borderId="98" xfId="0" applyFont="1" applyFill="1" applyBorder="1" applyAlignment="1" applyProtection="1">
      <alignment vertical="center" wrapText="1"/>
      <protection locked="0"/>
    </xf>
    <xf numFmtId="0" fontId="0" fillId="54" borderId="21" xfId="0" applyFill="1" applyBorder="1" applyAlignment="1" applyProtection="1">
      <alignment horizontal="center" vertical="center" wrapText="1"/>
      <protection/>
    </xf>
    <xf numFmtId="0" fontId="10" fillId="0" borderId="157" xfId="0" applyFont="1" applyFill="1" applyBorder="1" applyAlignment="1" applyProtection="1">
      <alignment horizontal="left" vertical="center"/>
      <protection/>
    </xf>
    <xf numFmtId="0" fontId="10" fillId="0" borderId="37" xfId="0" applyFont="1" applyFill="1" applyBorder="1" applyAlignment="1" applyProtection="1">
      <alignment horizontal="left" vertical="center"/>
      <protection/>
    </xf>
    <xf numFmtId="0" fontId="11" fillId="0" borderId="107" xfId="0" applyFont="1" applyFill="1" applyBorder="1" applyAlignment="1" applyProtection="1">
      <alignment horizontal="right" vertical="center"/>
      <protection/>
    </xf>
    <xf numFmtId="0" fontId="11" fillId="0" borderId="195" xfId="0" applyFont="1" applyFill="1" applyBorder="1" applyAlignment="1" applyProtection="1">
      <alignment horizontal="right" vertical="center"/>
      <protection/>
    </xf>
    <xf numFmtId="175" fontId="11" fillId="0" borderId="131" xfId="0" applyNumberFormat="1" applyFont="1" applyFill="1" applyBorder="1" applyAlignment="1" applyProtection="1">
      <alignment horizontal="right" vertical="center"/>
      <protection/>
    </xf>
    <xf numFmtId="0" fontId="10" fillId="0" borderId="131" xfId="0" applyFont="1" applyBorder="1" applyAlignment="1" applyProtection="1">
      <alignment horizontal="right" vertical="center"/>
      <protection/>
    </xf>
    <xf numFmtId="0" fontId="10" fillId="0" borderId="104" xfId="0" applyFont="1" applyFill="1" applyBorder="1" applyAlignment="1" applyProtection="1">
      <alignment horizontal="left" vertical="center"/>
      <protection/>
    </xf>
    <xf numFmtId="0" fontId="10" fillId="0" borderId="84" xfId="0" applyFont="1" applyFill="1" applyBorder="1" applyAlignment="1" applyProtection="1">
      <alignment horizontal="left" vertical="center"/>
      <protection/>
    </xf>
    <xf numFmtId="175" fontId="11" fillId="0" borderId="84" xfId="0" applyNumberFormat="1" applyFont="1" applyFill="1" applyBorder="1" applyAlignment="1" applyProtection="1">
      <alignment horizontal="right" vertical="center"/>
      <protection locked="0"/>
    </xf>
    <xf numFmtId="0" fontId="10" fillId="0" borderId="84" xfId="0" applyFont="1" applyBorder="1" applyAlignment="1" applyProtection="1">
      <alignment horizontal="right" vertical="center"/>
      <protection locked="0"/>
    </xf>
    <xf numFmtId="0" fontId="11" fillId="36" borderId="163" xfId="0" applyFont="1" applyFill="1" applyBorder="1" applyAlignment="1" applyProtection="1">
      <alignment horizontal="center" vertical="center" wrapText="1"/>
      <protection/>
    </xf>
    <xf numFmtId="0" fontId="0" fillId="36" borderId="131" xfId="0" applyFill="1" applyBorder="1" applyAlignment="1" applyProtection="1">
      <alignment horizontal="center" vertical="center" wrapText="1"/>
      <protection/>
    </xf>
    <xf numFmtId="0" fontId="0" fillId="0" borderId="131" xfId="0" applyBorder="1" applyAlignment="1" applyProtection="1">
      <alignment vertical="center" wrapText="1"/>
      <protection/>
    </xf>
    <xf numFmtId="0" fontId="0" fillId="0" borderId="164" xfId="0" applyBorder="1" applyAlignment="1" applyProtection="1">
      <alignment vertical="center" wrapText="1"/>
      <protection/>
    </xf>
    <xf numFmtId="0" fontId="11" fillId="36" borderId="163" xfId="0" applyFont="1" applyFill="1" applyBorder="1" applyAlignment="1" applyProtection="1">
      <alignment horizontal="left" vertical="center"/>
      <protection/>
    </xf>
    <xf numFmtId="0" fontId="11" fillId="36" borderId="197" xfId="0" applyFont="1" applyFill="1" applyBorder="1" applyAlignment="1" applyProtection="1">
      <alignment horizontal="left" vertical="center"/>
      <protection/>
    </xf>
    <xf numFmtId="0" fontId="11" fillId="54" borderId="163" xfId="0" applyFont="1" applyFill="1" applyBorder="1" applyAlignment="1" applyProtection="1">
      <alignment horizontal="center" vertical="center" wrapText="1"/>
      <protection/>
    </xf>
    <xf numFmtId="0" fontId="10" fillId="0" borderId="102" xfId="0" applyFont="1" applyFill="1" applyBorder="1" applyAlignment="1" applyProtection="1">
      <alignment horizontal="left" vertical="center"/>
      <protection/>
    </xf>
    <xf numFmtId="0" fontId="10" fillId="0" borderId="10" xfId="0" applyFont="1" applyFill="1" applyBorder="1" applyAlignment="1" applyProtection="1">
      <alignment horizontal="left" vertical="center"/>
      <protection/>
    </xf>
    <xf numFmtId="175" fontId="11" fillId="0" borderId="10" xfId="0" applyNumberFormat="1" applyFont="1" applyFill="1" applyBorder="1" applyAlignment="1" applyProtection="1">
      <alignment horizontal="right" vertical="center"/>
      <protection locked="0"/>
    </xf>
    <xf numFmtId="0" fontId="10" fillId="0" borderId="10" xfId="0" applyFont="1" applyBorder="1" applyAlignment="1" applyProtection="1">
      <alignment horizontal="right" vertical="center"/>
      <protection locked="0"/>
    </xf>
    <xf numFmtId="0" fontId="11" fillId="34" borderId="163" xfId="0" applyFont="1" applyFill="1" applyBorder="1" applyAlignment="1" applyProtection="1">
      <alignment horizontal="left" vertical="center" wrapText="1"/>
      <protection/>
    </xf>
    <xf numFmtId="0" fontId="0" fillId="34" borderId="197" xfId="0" applyFont="1" applyFill="1" applyBorder="1" applyAlignment="1" applyProtection="1">
      <alignment wrapText="1"/>
      <protection/>
    </xf>
    <xf numFmtId="0" fontId="11" fillId="34" borderId="0" xfId="0" applyFont="1" applyFill="1" applyBorder="1" applyAlignment="1" applyProtection="1">
      <alignment horizontal="left" vertical="center"/>
      <protection/>
    </xf>
    <xf numFmtId="0" fontId="0" fillId="34" borderId="0" xfId="0" applyFont="1" applyFill="1" applyBorder="1" applyAlignment="1" applyProtection="1">
      <alignment vertical="center"/>
      <protection/>
    </xf>
    <xf numFmtId="0" fontId="37" fillId="34" borderId="0" xfId="0" applyFont="1" applyFill="1" applyBorder="1" applyAlignment="1" applyProtection="1">
      <alignment horizontal="left" vertical="center" wrapText="1"/>
      <protection/>
    </xf>
    <xf numFmtId="0" fontId="0" fillId="0" borderId="0" xfId="0" applyFont="1" applyAlignment="1">
      <alignment/>
    </xf>
    <xf numFmtId="0" fontId="0" fillId="0" borderId="77" xfId="0" applyFont="1" applyBorder="1" applyAlignment="1">
      <alignment/>
    </xf>
    <xf numFmtId="0" fontId="11" fillId="0" borderId="103" xfId="0" applyFont="1" applyFill="1" applyBorder="1" applyAlignment="1" applyProtection="1">
      <alignment horizontal="center" vertical="center" wrapText="1"/>
      <protection locked="0"/>
    </xf>
    <xf numFmtId="0" fontId="11" fillId="0" borderId="156" xfId="0" applyFont="1" applyFill="1" applyBorder="1" applyAlignment="1" applyProtection="1">
      <alignment horizontal="center" vertical="center" wrapText="1"/>
      <protection locked="0"/>
    </xf>
    <xf numFmtId="0" fontId="11" fillId="0" borderId="102" xfId="0" applyFont="1" applyFill="1" applyBorder="1" applyAlignment="1" applyProtection="1">
      <alignment horizontal="center" vertical="center" wrapText="1"/>
      <protection locked="0"/>
    </xf>
    <xf numFmtId="0" fontId="11" fillId="0" borderId="22" xfId="0" applyFont="1" applyFill="1" applyBorder="1" applyAlignment="1" applyProtection="1">
      <alignment horizontal="center" vertical="center" wrapText="1"/>
      <protection locked="0"/>
    </xf>
    <xf numFmtId="0" fontId="10" fillId="0" borderId="101" xfId="0" applyFont="1" applyFill="1" applyBorder="1" applyAlignment="1" applyProtection="1">
      <alignment horizontal="left" vertical="center" wrapText="1"/>
      <protection locked="0"/>
    </xf>
    <xf numFmtId="0" fontId="10" fillId="0" borderId="12" xfId="0" applyFont="1" applyFill="1" applyBorder="1" applyAlignment="1" applyProtection="1">
      <alignment horizontal="left" vertical="center" wrapText="1"/>
      <protection locked="0"/>
    </xf>
    <xf numFmtId="0" fontId="10" fillId="0" borderId="21" xfId="0" applyFont="1" applyFill="1" applyBorder="1" applyAlignment="1" applyProtection="1">
      <alignment horizontal="left" vertical="center" wrapText="1"/>
      <protection locked="0"/>
    </xf>
    <xf numFmtId="0" fontId="10" fillId="0" borderId="102" xfId="0" applyFont="1" applyFill="1" applyBorder="1" applyAlignment="1" applyProtection="1">
      <alignment horizontal="left" vertical="center" wrapText="1"/>
      <protection locked="0"/>
    </xf>
    <xf numFmtId="0" fontId="10" fillId="0" borderId="10" xfId="0" applyFont="1" applyFill="1" applyBorder="1" applyAlignment="1" applyProtection="1">
      <alignment horizontal="left" vertical="center" wrapText="1"/>
      <protection locked="0"/>
    </xf>
    <xf numFmtId="0" fontId="10" fillId="0" borderId="13" xfId="0" applyFont="1" applyFill="1" applyBorder="1" applyAlignment="1" applyProtection="1">
      <alignment horizontal="left" vertical="center" wrapText="1"/>
      <protection locked="0"/>
    </xf>
    <xf numFmtId="0" fontId="23" fillId="0" borderId="41" xfId="0" applyFont="1" applyFill="1" applyBorder="1" applyAlignment="1" applyProtection="1">
      <alignment horizontal="left" vertical="center" wrapText="1"/>
      <protection/>
    </xf>
    <xf numFmtId="0" fontId="25" fillId="0" borderId="47" xfId="0" applyFont="1" applyFill="1" applyBorder="1" applyAlignment="1" applyProtection="1">
      <alignment horizontal="left" vertical="center" wrapText="1"/>
      <protection/>
    </xf>
    <xf numFmtId="0" fontId="11" fillId="36" borderId="78" xfId="0" applyFont="1" applyFill="1" applyBorder="1" applyAlignment="1" applyProtection="1">
      <alignment horizontal="center" vertical="center" wrapText="1"/>
      <protection/>
    </xf>
    <xf numFmtId="0" fontId="11" fillId="36" borderId="107" xfId="0" applyFont="1" applyFill="1" applyBorder="1" applyAlignment="1" applyProtection="1">
      <alignment horizontal="center" vertical="center" wrapText="1"/>
      <protection/>
    </xf>
    <xf numFmtId="0" fontId="10" fillId="0" borderId="103" xfId="0" applyFont="1" applyFill="1" applyBorder="1" applyAlignment="1" applyProtection="1">
      <alignment horizontal="left" vertical="center" wrapText="1"/>
      <protection locked="0"/>
    </xf>
    <xf numFmtId="0" fontId="10" fillId="0" borderId="94" xfId="0" applyFont="1" applyFill="1" applyBorder="1" applyAlignment="1" applyProtection="1">
      <alignment horizontal="left" vertical="center" wrapText="1"/>
      <protection locked="0"/>
    </xf>
    <xf numFmtId="0" fontId="10" fillId="0" borderId="105" xfId="0" applyFont="1" applyFill="1" applyBorder="1" applyAlignment="1" applyProtection="1">
      <alignment horizontal="left" vertical="center" wrapText="1"/>
      <protection locked="0"/>
    </xf>
    <xf numFmtId="0" fontId="10" fillId="0" borderId="10" xfId="0" applyFont="1" applyBorder="1" applyAlignment="1" applyProtection="1">
      <alignment horizontal="left" wrapText="1"/>
      <protection locked="0"/>
    </xf>
    <xf numFmtId="0" fontId="10" fillId="0" borderId="13" xfId="0" applyFont="1" applyBorder="1" applyAlignment="1" applyProtection="1">
      <alignment horizontal="left" wrapText="1"/>
      <protection locked="0"/>
    </xf>
    <xf numFmtId="0" fontId="10" fillId="34" borderId="94" xfId="0" applyFont="1" applyFill="1" applyBorder="1" applyAlignment="1" applyProtection="1">
      <alignment horizontal="left" vertical="center" wrapText="1"/>
      <protection locked="0"/>
    </xf>
    <xf numFmtId="0" fontId="10" fillId="0" borderId="94" xfId="0" applyFont="1" applyBorder="1" applyAlignment="1" applyProtection="1">
      <alignment horizontal="left" wrapText="1"/>
      <protection locked="0"/>
    </xf>
    <xf numFmtId="0" fontId="10" fillId="0" borderId="105" xfId="0" applyFont="1" applyBorder="1" applyAlignment="1" applyProtection="1">
      <alignment horizontal="left" wrapText="1"/>
      <protection locked="0"/>
    </xf>
    <xf numFmtId="0" fontId="0" fillId="34" borderId="202" xfId="0" applyFont="1" applyFill="1" applyBorder="1" applyAlignment="1" applyProtection="1">
      <alignment horizontal="left" vertical="center" wrapText="1"/>
      <protection/>
    </xf>
    <xf numFmtId="0" fontId="0" fillId="34" borderId="202" xfId="0" applyFill="1" applyBorder="1" applyAlignment="1" applyProtection="1">
      <alignment horizontal="left" vertical="center" wrapText="1"/>
      <protection/>
    </xf>
    <xf numFmtId="0" fontId="0" fillId="34" borderId="203" xfId="0" applyFill="1" applyBorder="1" applyAlignment="1" applyProtection="1">
      <alignment horizontal="left" vertical="center" wrapText="1"/>
      <protection/>
    </xf>
    <xf numFmtId="0" fontId="0" fillId="34" borderId="63" xfId="0" applyFont="1" applyFill="1" applyBorder="1" applyAlignment="1" applyProtection="1">
      <alignment vertical="center" wrapText="1"/>
      <protection/>
    </xf>
    <xf numFmtId="0" fontId="0" fillId="34" borderId="63" xfId="0" applyFill="1" applyBorder="1" applyAlignment="1" applyProtection="1">
      <alignment vertical="center" wrapText="1"/>
      <protection/>
    </xf>
    <xf numFmtId="0" fontId="0" fillId="34" borderId="0" xfId="0" applyFont="1" applyFill="1" applyBorder="1" applyAlignment="1" applyProtection="1">
      <alignment vertical="center" wrapText="1"/>
      <protection/>
    </xf>
    <xf numFmtId="0" fontId="0" fillId="34" borderId="0" xfId="0" applyFill="1" applyBorder="1" applyAlignment="1" applyProtection="1">
      <alignment vertical="center" wrapText="1"/>
      <protection/>
    </xf>
    <xf numFmtId="0" fontId="0" fillId="34" borderId="189" xfId="0" applyFont="1" applyFill="1" applyBorder="1" applyAlignment="1" applyProtection="1">
      <alignment horizontal="left" vertical="center" wrapText="1"/>
      <protection/>
    </xf>
    <xf numFmtId="0" fontId="0" fillId="34" borderId="160" xfId="0" applyFont="1" applyFill="1" applyBorder="1" applyAlignment="1" applyProtection="1">
      <alignment horizontal="left" vertical="center" wrapText="1"/>
      <protection/>
    </xf>
    <xf numFmtId="0" fontId="0" fillId="43" borderId="63" xfId="0" applyFont="1" applyFill="1" applyBorder="1" applyAlignment="1" applyProtection="1">
      <alignment horizontal="left" vertical="center" wrapText="1"/>
      <protection/>
    </xf>
    <xf numFmtId="0" fontId="0" fillId="43" borderId="63" xfId="0" applyFill="1" applyBorder="1" applyAlignment="1" applyProtection="1">
      <alignment horizontal="left" vertical="center" wrapText="1"/>
      <protection/>
    </xf>
    <xf numFmtId="0" fontId="0" fillId="43" borderId="192" xfId="0" applyFill="1" applyBorder="1" applyAlignment="1" applyProtection="1">
      <alignment horizontal="left" vertical="center" wrapText="1"/>
      <protection/>
    </xf>
    <xf numFmtId="0" fontId="10" fillId="34" borderId="32" xfId="0" applyFont="1" applyFill="1" applyBorder="1" applyAlignment="1" applyProtection="1">
      <alignment horizontal="left" vertical="center" wrapText="1"/>
      <protection locked="0"/>
    </xf>
    <xf numFmtId="0" fontId="10" fillId="0" borderId="36" xfId="0" applyFont="1" applyBorder="1" applyAlignment="1" applyProtection="1">
      <alignment horizontal="left"/>
      <protection locked="0"/>
    </xf>
    <xf numFmtId="0" fontId="10" fillId="0" borderId="158" xfId="0" applyFont="1" applyBorder="1" applyAlignment="1" applyProtection="1">
      <alignment horizontal="left"/>
      <protection locked="0"/>
    </xf>
    <xf numFmtId="0" fontId="0" fillId="34" borderId="25" xfId="0" applyFill="1" applyBorder="1" applyAlignment="1" applyProtection="1">
      <alignment horizontal="left" vertical="center" wrapText="1"/>
      <protection/>
    </xf>
    <xf numFmtId="0" fontId="0" fillId="34" borderId="15" xfId="0" applyFill="1" applyBorder="1" applyAlignment="1" applyProtection="1">
      <alignment horizontal="left" vertical="center" wrapText="1"/>
      <protection/>
    </xf>
    <xf numFmtId="0" fontId="20" fillId="43" borderId="12" xfId="0" applyFont="1" applyFill="1" applyBorder="1" applyAlignment="1" applyProtection="1">
      <alignment horizontal="center" vertical="center" wrapText="1"/>
      <protection/>
    </xf>
    <xf numFmtId="0" fontId="0" fillId="43" borderId="12" xfId="0" applyFont="1" applyFill="1" applyBorder="1" applyAlignment="1" applyProtection="1">
      <alignment wrapText="1"/>
      <protection/>
    </xf>
    <xf numFmtId="0" fontId="0" fillId="43" borderId="21" xfId="0" applyFont="1" applyFill="1" applyBorder="1" applyAlignment="1" applyProtection="1">
      <alignment wrapText="1"/>
      <protection/>
    </xf>
    <xf numFmtId="0" fontId="10" fillId="34" borderId="158" xfId="0" applyFont="1" applyFill="1" applyBorder="1" applyAlignment="1" applyProtection="1">
      <alignment horizontal="left" vertical="center" wrapText="1"/>
      <protection locked="0"/>
    </xf>
    <xf numFmtId="0" fontId="10" fillId="34" borderId="162" xfId="0" applyFont="1" applyFill="1" applyBorder="1" applyAlignment="1" applyProtection="1">
      <alignment horizontal="left" vertical="center" wrapText="1"/>
      <protection locked="0"/>
    </xf>
    <xf numFmtId="0" fontId="0" fillId="34" borderId="15" xfId="0" applyFont="1" applyFill="1" applyBorder="1" applyAlignment="1" applyProtection="1">
      <alignment horizontal="left" vertical="center" wrapText="1"/>
      <protection/>
    </xf>
    <xf numFmtId="0" fontId="29" fillId="34" borderId="109" xfId="0" applyFont="1" applyFill="1" applyBorder="1" applyAlignment="1" applyProtection="1">
      <alignment horizontal="left" vertical="center" wrapText="1"/>
      <protection/>
    </xf>
    <xf numFmtId="0" fontId="29" fillId="34" borderId="36" xfId="0" applyFont="1" applyFill="1" applyBorder="1" applyAlignment="1" applyProtection="1">
      <alignment horizontal="left" vertical="center" wrapText="1"/>
      <protection/>
    </xf>
    <xf numFmtId="0" fontId="29" fillId="34" borderId="34" xfId="0" applyFont="1" applyFill="1" applyBorder="1" applyAlignment="1" applyProtection="1">
      <alignment horizontal="left" vertical="center" wrapText="1"/>
      <protection/>
    </xf>
    <xf numFmtId="0" fontId="0" fillId="34" borderId="18" xfId="0" applyFill="1" applyBorder="1" applyAlignment="1" applyProtection="1">
      <alignment vertical="center" wrapText="1"/>
      <protection/>
    </xf>
    <xf numFmtId="0" fontId="0" fillId="43" borderId="25" xfId="0" applyFont="1" applyFill="1" applyBorder="1" applyAlignment="1" applyProtection="1">
      <alignment vertical="center" wrapText="1"/>
      <protection/>
    </xf>
    <xf numFmtId="0" fontId="0" fillId="43" borderId="25" xfId="0" applyFill="1" applyBorder="1" applyAlignment="1" applyProtection="1">
      <alignment vertical="center" wrapText="1"/>
      <protection/>
    </xf>
    <xf numFmtId="0" fontId="0" fillId="43" borderId="15" xfId="0" applyFill="1" applyBorder="1" applyAlignment="1" applyProtection="1">
      <alignment vertical="center" wrapText="1"/>
      <protection/>
    </xf>
    <xf numFmtId="3" fontId="10" fillId="35" borderId="37" xfId="0" applyNumberFormat="1" applyFont="1" applyFill="1" applyBorder="1" applyAlignment="1" applyProtection="1">
      <alignment horizontal="center" vertical="center"/>
      <protection/>
    </xf>
    <xf numFmtId="0" fontId="10" fillId="0" borderId="84" xfId="0" applyFont="1" applyBorder="1" applyAlignment="1" applyProtection="1">
      <alignment vertical="center"/>
      <protection/>
    </xf>
    <xf numFmtId="0" fontId="0" fillId="0" borderId="109" xfId="0" applyBorder="1" applyAlignment="1" applyProtection="1">
      <alignment vertical="center" wrapText="1"/>
      <protection/>
    </xf>
    <xf numFmtId="0" fontId="0" fillId="0" borderId="36" xfId="0" applyBorder="1" applyAlignment="1" applyProtection="1">
      <alignment vertical="center" wrapText="1"/>
      <protection/>
    </xf>
    <xf numFmtId="3" fontId="10" fillId="34" borderId="27" xfId="0" applyNumberFormat="1" applyFont="1" applyFill="1" applyBorder="1" applyAlignment="1" applyProtection="1">
      <alignment horizontal="center" vertical="center"/>
      <protection locked="0"/>
    </xf>
    <xf numFmtId="3" fontId="10" fillId="34" borderId="31" xfId="0" applyNumberFormat="1" applyFont="1" applyFill="1" applyBorder="1" applyAlignment="1" applyProtection="1">
      <alignment horizontal="center" vertical="center"/>
      <protection locked="0"/>
    </xf>
    <xf numFmtId="0" fontId="14" fillId="33" borderId="20" xfId="0" applyFont="1" applyFill="1" applyBorder="1" applyAlignment="1" applyProtection="1">
      <alignment horizontal="left" wrapText="1"/>
      <protection/>
    </xf>
    <xf numFmtId="0" fontId="0" fillId="0" borderId="0" xfId="0" applyAlignment="1" applyProtection="1">
      <alignment wrapText="1"/>
      <protection/>
    </xf>
    <xf numFmtId="0" fontId="9" fillId="33" borderId="58" xfId="0" applyFont="1" applyFill="1" applyBorder="1" applyAlignment="1" applyProtection="1">
      <alignment horizontal="left"/>
      <protection/>
    </xf>
    <xf numFmtId="0" fontId="11" fillId="35" borderId="23" xfId="0" applyFont="1" applyFill="1" applyBorder="1" applyAlignment="1" applyProtection="1">
      <alignment horizontal="left" indent="1"/>
      <protection/>
    </xf>
    <xf numFmtId="0" fontId="11" fillId="35" borderId="58" xfId="0" applyFont="1" applyFill="1" applyBorder="1" applyAlignment="1" applyProtection="1">
      <alignment horizontal="left" indent="1"/>
      <protection/>
    </xf>
    <xf numFmtId="0" fontId="11" fillId="35" borderId="96" xfId="0" applyFont="1" applyFill="1" applyBorder="1" applyAlignment="1" applyProtection="1">
      <alignment horizontal="left" indent="1"/>
      <protection/>
    </xf>
    <xf numFmtId="0" fontId="10" fillId="35" borderId="156" xfId="0" applyFont="1" applyFill="1" applyBorder="1" applyAlignment="1" applyProtection="1">
      <alignment horizontal="left" indent="1"/>
      <protection/>
    </xf>
    <xf numFmtId="0" fontId="10" fillId="35" borderId="97" xfId="0" applyFont="1" applyFill="1" applyBorder="1" applyAlignment="1" applyProtection="1">
      <alignment horizontal="left" indent="1"/>
      <protection/>
    </xf>
    <xf numFmtId="0" fontId="10" fillId="35" borderId="98" xfId="0" applyFont="1" applyFill="1" applyBorder="1" applyAlignment="1" applyProtection="1">
      <alignment horizontal="left" indent="1"/>
      <protection/>
    </xf>
    <xf numFmtId="0" fontId="20" fillId="54" borderId="22" xfId="0" applyFont="1" applyFill="1" applyBorder="1" applyAlignment="1" applyProtection="1">
      <alignment horizontal="center" vertical="center"/>
      <protection/>
    </xf>
    <xf numFmtId="0" fontId="20" fillId="54" borderId="25" xfId="0" applyFont="1" applyFill="1" applyBorder="1" applyAlignment="1" applyProtection="1">
      <alignment horizontal="center" vertical="center"/>
      <protection/>
    </xf>
    <xf numFmtId="0" fontId="20" fillId="54" borderId="15" xfId="0" applyFont="1" applyFill="1" applyBorder="1" applyAlignment="1" applyProtection="1">
      <alignment horizontal="center" vertical="center"/>
      <protection/>
    </xf>
    <xf numFmtId="0" fontId="10" fillId="35" borderId="197" xfId="0" applyFont="1" applyFill="1" applyBorder="1" applyAlignment="1" applyProtection="1">
      <alignment horizontal="left" vertical="center"/>
      <protection/>
    </xf>
    <xf numFmtId="0" fontId="10" fillId="35" borderId="112" xfId="0" applyFont="1" applyFill="1" applyBorder="1" applyAlignment="1" applyProtection="1">
      <alignment horizontal="left" vertical="center"/>
      <protection/>
    </xf>
    <xf numFmtId="0" fontId="10" fillId="34" borderId="22" xfId="0" applyFont="1" applyFill="1" applyBorder="1" applyAlignment="1" applyProtection="1">
      <alignment horizontal="center" vertical="center"/>
      <protection locked="0"/>
    </xf>
    <xf numFmtId="0" fontId="10" fillId="34" borderId="25" xfId="0" applyFont="1" applyFill="1" applyBorder="1" applyAlignment="1" applyProtection="1">
      <alignment horizontal="center" vertical="center"/>
      <protection locked="0"/>
    </xf>
    <xf numFmtId="0" fontId="10" fillId="34" borderId="15" xfId="0" applyFont="1" applyFill="1" applyBorder="1" applyAlignment="1" applyProtection="1">
      <alignment horizontal="center" vertical="center"/>
      <protection locked="0"/>
    </xf>
    <xf numFmtId="0" fontId="11" fillId="0" borderId="32" xfId="0" applyFont="1" applyFill="1" applyBorder="1" applyAlignment="1" applyProtection="1">
      <alignment horizontal="left" vertical="center" wrapText="1" indent="1"/>
      <protection/>
    </xf>
    <xf numFmtId="0" fontId="11" fillId="0" borderId="36" xfId="0" applyFont="1" applyFill="1" applyBorder="1" applyAlignment="1" applyProtection="1">
      <alignment horizontal="left" vertical="center" wrapText="1" indent="1"/>
      <protection/>
    </xf>
    <xf numFmtId="0" fontId="11" fillId="0" borderId="34" xfId="0" applyFont="1" applyFill="1" applyBorder="1" applyAlignment="1" applyProtection="1">
      <alignment horizontal="left" vertical="center" wrapText="1" indent="1"/>
      <protection/>
    </xf>
    <xf numFmtId="0" fontId="11" fillId="0" borderId="106" xfId="0" applyFont="1" applyFill="1" applyBorder="1" applyAlignment="1" applyProtection="1">
      <alignment horizontal="left" vertical="center" wrapText="1" indent="1"/>
      <protection/>
    </xf>
    <xf numFmtId="0" fontId="11" fillId="0" borderId="63" xfId="0" applyFont="1" applyFill="1" applyBorder="1" applyAlignment="1" applyProtection="1">
      <alignment horizontal="left" vertical="center" wrapText="1" indent="1"/>
      <protection/>
    </xf>
    <xf numFmtId="0" fontId="11" fillId="0" borderId="192" xfId="0" applyFont="1" applyFill="1" applyBorder="1" applyAlignment="1" applyProtection="1">
      <alignment horizontal="left" vertical="center" wrapText="1" indent="1"/>
      <protection/>
    </xf>
    <xf numFmtId="0" fontId="10" fillId="0" borderId="204" xfId="0" applyFont="1" applyFill="1" applyBorder="1" applyAlignment="1" applyProtection="1">
      <alignment horizontal="center" vertical="center"/>
      <protection/>
    </xf>
    <xf numFmtId="0" fontId="10" fillId="0" borderId="205" xfId="0" applyFont="1" applyFill="1" applyBorder="1" applyAlignment="1" applyProtection="1">
      <alignment horizontal="center" vertical="center"/>
      <protection/>
    </xf>
    <xf numFmtId="0" fontId="10" fillId="0" borderId="206" xfId="0" applyFont="1" applyFill="1" applyBorder="1" applyAlignment="1" applyProtection="1">
      <alignment horizontal="center" vertical="center"/>
      <protection/>
    </xf>
    <xf numFmtId="0" fontId="10" fillId="43" borderId="120" xfId="0" applyFont="1" applyFill="1" applyBorder="1" applyAlignment="1" applyProtection="1">
      <alignment horizontal="left"/>
      <protection/>
    </xf>
    <xf numFmtId="0" fontId="10" fillId="43" borderId="93" xfId="0" applyFont="1" applyFill="1" applyBorder="1" applyAlignment="1" applyProtection="1">
      <alignment horizontal="left"/>
      <protection/>
    </xf>
    <xf numFmtId="0" fontId="9" fillId="0" borderId="43" xfId="0" applyFont="1" applyFill="1" applyBorder="1" applyAlignment="1" applyProtection="1">
      <alignment horizontal="center"/>
      <protection/>
    </xf>
    <xf numFmtId="0" fontId="10" fillId="0" borderId="120" xfId="0" applyFont="1" applyFill="1" applyBorder="1" applyAlignment="1" applyProtection="1">
      <alignment horizontal="left"/>
      <protection/>
    </xf>
    <xf numFmtId="0" fontId="10" fillId="0" borderId="93" xfId="0" applyFont="1" applyFill="1" applyBorder="1" applyAlignment="1" applyProtection="1">
      <alignment horizontal="left"/>
      <protection/>
    </xf>
    <xf numFmtId="0" fontId="10" fillId="35" borderId="32" xfId="0" applyFont="1" applyFill="1" applyBorder="1" applyAlignment="1" applyProtection="1">
      <alignment horizontal="left" vertical="center" wrapText="1"/>
      <protection/>
    </xf>
    <xf numFmtId="0" fontId="10" fillId="35" borderId="36" xfId="0" applyFont="1" applyFill="1" applyBorder="1" applyAlignment="1" applyProtection="1">
      <alignment horizontal="left" vertical="center" wrapText="1"/>
      <protection/>
    </xf>
    <xf numFmtId="0" fontId="10" fillId="35" borderId="34" xfId="0" applyFont="1" applyFill="1" applyBorder="1" applyAlignment="1" applyProtection="1">
      <alignment horizontal="left" vertical="center" wrapText="1"/>
      <protection/>
    </xf>
    <xf numFmtId="0" fontId="10" fillId="35" borderId="106" xfId="0" applyFont="1" applyFill="1" applyBorder="1" applyAlignment="1" applyProtection="1">
      <alignment horizontal="left" vertical="center" wrapText="1"/>
      <protection/>
    </xf>
    <xf numFmtId="0" fontId="10" fillId="35" borderId="63" xfId="0" applyFont="1" applyFill="1" applyBorder="1" applyAlignment="1" applyProtection="1">
      <alignment horizontal="left" vertical="center" wrapText="1"/>
      <protection/>
    </xf>
    <xf numFmtId="0" fontId="10" fillId="35" borderId="192" xfId="0" applyFont="1" applyFill="1" applyBorder="1" applyAlignment="1" applyProtection="1">
      <alignment horizontal="left" vertical="center" wrapText="1"/>
      <protection/>
    </xf>
    <xf numFmtId="0" fontId="11" fillId="43" borderId="0" xfId="0" applyFont="1" applyFill="1" applyBorder="1" applyAlignment="1" applyProtection="1">
      <alignment horizontal="left" wrapText="1"/>
      <protection/>
    </xf>
    <xf numFmtId="0" fontId="0" fillId="43" borderId="77" xfId="0" applyFont="1" applyFill="1" applyBorder="1" applyAlignment="1">
      <alignment wrapText="1"/>
    </xf>
    <xf numFmtId="0" fontId="20" fillId="54" borderId="22" xfId="0" applyFont="1" applyFill="1" applyBorder="1" applyAlignment="1" applyProtection="1">
      <alignment horizontal="center" vertical="center" wrapText="1"/>
      <protection/>
    </xf>
    <xf numFmtId="0" fontId="20" fillId="54" borderId="25" xfId="0" applyFont="1" applyFill="1" applyBorder="1" applyAlignment="1" applyProtection="1">
      <alignment horizontal="center" vertical="center" wrapText="1"/>
      <protection/>
    </xf>
    <xf numFmtId="0" fontId="20" fillId="54" borderId="15" xfId="0" applyFont="1" applyFill="1" applyBorder="1" applyAlignment="1" applyProtection="1">
      <alignment horizontal="center" vertical="center" wrapText="1"/>
      <protection/>
    </xf>
    <xf numFmtId="0" fontId="116" fillId="35" borderId="32" xfId="0" applyNumberFormat="1" applyFont="1" applyFill="1" applyBorder="1" applyAlignment="1" applyProtection="1">
      <alignment horizontal="left" vertical="center" wrapText="1"/>
      <protection/>
    </xf>
    <xf numFmtId="0" fontId="116" fillId="35" borderId="36" xfId="0" applyNumberFormat="1" applyFont="1" applyFill="1" applyBorder="1" applyAlignment="1" applyProtection="1">
      <alignment horizontal="left" vertical="center" wrapText="1"/>
      <protection/>
    </xf>
    <xf numFmtId="0" fontId="116" fillId="35" borderId="34" xfId="0" applyNumberFormat="1" applyFont="1" applyFill="1" applyBorder="1" applyAlignment="1" applyProtection="1">
      <alignment horizontal="left" vertical="center" wrapText="1"/>
      <protection/>
    </xf>
    <xf numFmtId="0" fontId="116" fillId="35" borderId="106" xfId="0" applyNumberFormat="1" applyFont="1" applyFill="1" applyBorder="1" applyAlignment="1" applyProtection="1">
      <alignment horizontal="left" vertical="center" wrapText="1"/>
      <protection/>
    </xf>
    <xf numFmtId="0" fontId="116" fillId="35" borderId="63" xfId="0" applyNumberFormat="1" applyFont="1" applyFill="1" applyBorder="1" applyAlignment="1" applyProtection="1">
      <alignment horizontal="left" vertical="center" wrapText="1"/>
      <protection/>
    </xf>
    <xf numFmtId="0" fontId="116" fillId="35" borderId="192" xfId="0" applyNumberFormat="1" applyFont="1" applyFill="1" applyBorder="1" applyAlignment="1" applyProtection="1">
      <alignment horizontal="left" vertical="center" wrapText="1"/>
      <protection/>
    </xf>
    <xf numFmtId="0" fontId="10" fillId="0" borderId="33" xfId="0" applyFont="1" applyFill="1" applyBorder="1" applyAlignment="1" applyProtection="1">
      <alignment horizontal="left" wrapText="1"/>
      <protection/>
    </xf>
    <xf numFmtId="0" fontId="10" fillId="0" borderId="202" xfId="0" applyFont="1" applyFill="1" applyBorder="1" applyAlignment="1" applyProtection="1">
      <alignment horizontal="left" wrapText="1"/>
      <protection/>
    </xf>
    <xf numFmtId="0" fontId="10" fillId="34" borderId="85" xfId="0" applyFont="1" applyFill="1" applyBorder="1" applyAlignment="1" applyProtection="1">
      <alignment horizontal="center" vertical="center" wrapText="1"/>
      <protection locked="0"/>
    </xf>
    <xf numFmtId="0" fontId="10" fillId="34" borderId="58" xfId="0" applyFont="1" applyFill="1" applyBorder="1" applyAlignment="1" applyProtection="1">
      <alignment horizontal="center" vertical="center" wrapText="1"/>
      <protection locked="0"/>
    </xf>
    <xf numFmtId="0" fontId="10" fillId="34" borderId="96" xfId="0" applyFont="1" applyFill="1" applyBorder="1" applyAlignment="1" applyProtection="1">
      <alignment horizontal="center" vertical="center" wrapText="1"/>
      <protection locked="0"/>
    </xf>
    <xf numFmtId="0" fontId="10" fillId="34" borderId="20" xfId="0" applyFont="1" applyFill="1" applyBorder="1" applyAlignment="1" applyProtection="1">
      <alignment horizontal="center" vertical="center" wrapText="1"/>
      <protection locked="0"/>
    </xf>
    <xf numFmtId="0" fontId="10" fillId="34" borderId="126" xfId="0" applyFont="1" applyFill="1" applyBorder="1" applyAlignment="1" applyProtection="1">
      <alignment horizontal="center" vertical="center" wrapText="1"/>
      <protection locked="0"/>
    </xf>
    <xf numFmtId="0" fontId="10" fillId="34" borderId="16" xfId="0" applyFont="1" applyFill="1" applyBorder="1" applyAlignment="1" applyProtection="1">
      <alignment horizontal="center" vertical="center" wrapText="1"/>
      <protection locked="0"/>
    </xf>
    <xf numFmtId="0" fontId="10" fillId="34" borderId="19" xfId="0" applyFont="1" applyFill="1" applyBorder="1" applyAlignment="1" applyProtection="1">
      <alignment horizontal="center" vertical="center" wrapText="1"/>
      <protection locked="0"/>
    </xf>
    <xf numFmtId="0" fontId="10" fillId="34" borderId="151" xfId="0" applyFont="1" applyFill="1" applyBorder="1" applyAlignment="1" applyProtection="1">
      <alignment horizontal="center" vertical="center" wrapText="1"/>
      <protection locked="0"/>
    </xf>
    <xf numFmtId="0" fontId="10" fillId="0" borderId="207" xfId="0" applyFont="1" applyFill="1" applyBorder="1" applyAlignment="1" applyProtection="1">
      <alignment horizontal="left" wrapText="1"/>
      <protection/>
    </xf>
    <xf numFmtId="0" fontId="10" fillId="0" borderId="36" xfId="0" applyFont="1" applyFill="1" applyBorder="1" applyAlignment="1" applyProtection="1">
      <alignment horizontal="left" wrapText="1"/>
      <protection/>
    </xf>
    <xf numFmtId="0" fontId="10" fillId="0" borderId="34" xfId="0" applyFont="1" applyFill="1" applyBorder="1" applyAlignment="1" applyProtection="1">
      <alignment horizontal="left" wrapText="1"/>
      <protection/>
    </xf>
    <xf numFmtId="0" fontId="10" fillId="0" borderId="208" xfId="0" applyFont="1" applyFill="1" applyBorder="1" applyAlignment="1" applyProtection="1">
      <alignment horizontal="left" wrapText="1"/>
      <protection/>
    </xf>
    <xf numFmtId="0" fontId="10" fillId="0" borderId="180" xfId="0" applyFont="1" applyFill="1" applyBorder="1" applyAlignment="1" applyProtection="1">
      <alignment horizontal="left" wrapText="1"/>
      <protection/>
    </xf>
    <xf numFmtId="0" fontId="10" fillId="0" borderId="209" xfId="0" applyFont="1" applyFill="1" applyBorder="1" applyAlignment="1" applyProtection="1">
      <alignment horizontal="left" wrapText="1"/>
      <protection/>
    </xf>
    <xf numFmtId="0" fontId="10" fillId="34" borderId="22" xfId="0" applyFont="1" applyFill="1" applyBorder="1" applyAlignment="1" applyProtection="1">
      <alignment horizontal="center" vertical="center" wrapText="1"/>
      <protection locked="0"/>
    </xf>
    <xf numFmtId="0" fontId="10" fillId="34" borderId="25" xfId="0" applyFont="1" applyFill="1" applyBorder="1" applyAlignment="1" applyProtection="1">
      <alignment horizontal="center" vertical="center" wrapText="1"/>
      <protection locked="0"/>
    </xf>
    <xf numFmtId="0" fontId="10" fillId="34" borderId="15" xfId="0" applyFont="1" applyFill="1" applyBorder="1" applyAlignment="1" applyProtection="1">
      <alignment horizontal="center" vertical="center" wrapText="1"/>
      <protection locked="0"/>
    </xf>
    <xf numFmtId="0" fontId="11" fillId="43" borderId="50" xfId="0" applyFont="1" applyFill="1" applyBorder="1" applyAlignment="1" applyProtection="1">
      <alignment horizontal="center" vertical="center"/>
      <protection/>
    </xf>
    <xf numFmtId="0" fontId="11" fillId="43" borderId="47" xfId="0" applyFont="1" applyFill="1" applyBorder="1" applyAlignment="1" applyProtection="1">
      <alignment horizontal="center" vertical="center"/>
      <protection/>
    </xf>
    <xf numFmtId="0" fontId="11" fillId="43" borderId="57" xfId="0" applyFont="1" applyFill="1" applyBorder="1" applyAlignment="1" applyProtection="1">
      <alignment horizontal="center" vertical="center"/>
      <protection/>
    </xf>
    <xf numFmtId="0" fontId="9" fillId="43" borderId="0" xfId="0" applyFont="1" applyFill="1" applyBorder="1" applyAlignment="1" applyProtection="1">
      <alignment horizontal="left" vertical="center"/>
      <protection/>
    </xf>
    <xf numFmtId="0" fontId="9" fillId="43" borderId="0" xfId="0" applyFont="1" applyFill="1" applyBorder="1" applyAlignment="1" applyProtection="1">
      <alignment horizontal="left" vertical="center"/>
      <protection/>
    </xf>
    <xf numFmtId="0" fontId="9" fillId="57" borderId="210" xfId="0" applyFont="1" applyFill="1" applyBorder="1" applyAlignment="1" applyProtection="1">
      <alignment vertical="center"/>
      <protection/>
    </xf>
    <xf numFmtId="0" fontId="0" fillId="0" borderId="59" xfId="0" applyBorder="1" applyAlignment="1" applyProtection="1">
      <alignment/>
      <protection/>
    </xf>
    <xf numFmtId="0" fontId="0" fillId="0" borderId="211" xfId="0" applyBorder="1" applyAlignment="1" applyProtection="1">
      <alignment/>
      <protection/>
    </xf>
    <xf numFmtId="0" fontId="9" fillId="57" borderId="212" xfId="0" applyFont="1" applyFill="1" applyBorder="1" applyAlignment="1" applyProtection="1">
      <alignment horizontal="left" vertical="center"/>
      <protection/>
    </xf>
    <xf numFmtId="0" fontId="9" fillId="57" borderId="49" xfId="0" applyFont="1" applyFill="1" applyBorder="1" applyAlignment="1" applyProtection="1">
      <alignment horizontal="left" vertical="center"/>
      <protection/>
    </xf>
    <xf numFmtId="0" fontId="9" fillId="57" borderId="213" xfId="0" applyFont="1" applyFill="1" applyBorder="1" applyAlignment="1" applyProtection="1">
      <alignment horizontal="left" vertical="center"/>
      <protection/>
    </xf>
    <xf numFmtId="0" fontId="9" fillId="57" borderId="198" xfId="0" applyFont="1" applyFill="1" applyBorder="1" applyAlignment="1" applyProtection="1">
      <alignment horizontal="left"/>
      <protection/>
    </xf>
    <xf numFmtId="0" fontId="39" fillId="0" borderId="129" xfId="0" applyFont="1" applyBorder="1" applyAlignment="1" applyProtection="1">
      <alignment horizontal="left"/>
      <protection/>
    </xf>
    <xf numFmtId="0" fontId="39" fillId="0" borderId="24" xfId="0" applyFont="1" applyBorder="1" applyAlignment="1" applyProtection="1">
      <alignment horizontal="left"/>
      <protection/>
    </xf>
    <xf numFmtId="0" fontId="5" fillId="34" borderId="0" xfId="0" applyFont="1" applyFill="1" applyBorder="1" applyAlignment="1" applyProtection="1">
      <alignment horizontal="left"/>
      <protection/>
    </xf>
    <xf numFmtId="0" fontId="0" fillId="34" borderId="0" xfId="0" applyFill="1" applyBorder="1" applyAlignment="1" applyProtection="1">
      <alignment horizontal="left"/>
      <protection/>
    </xf>
    <xf numFmtId="2" fontId="37" fillId="0" borderId="0" xfId="0" applyNumberFormat="1" applyFont="1" applyFill="1" applyBorder="1" applyAlignment="1" applyProtection="1">
      <alignment horizontal="left" wrapText="1" indent="2"/>
      <protection/>
    </xf>
    <xf numFmtId="2" fontId="47" fillId="0" borderId="0" xfId="0" applyNumberFormat="1" applyFont="1" applyFill="1" applyBorder="1" applyAlignment="1" applyProtection="1">
      <alignment horizontal="left" wrapText="1" indent="2"/>
      <protection/>
    </xf>
    <xf numFmtId="0" fontId="10" fillId="34" borderId="85" xfId="0" applyFont="1" applyFill="1" applyBorder="1" applyAlignment="1" applyProtection="1">
      <alignment horizontal="left" vertical="center" wrapText="1"/>
      <protection locked="0"/>
    </xf>
    <xf numFmtId="0" fontId="10" fillId="34" borderId="58" xfId="0" applyFont="1" applyFill="1" applyBorder="1" applyAlignment="1" applyProtection="1">
      <alignment horizontal="left" vertical="center" wrapText="1"/>
      <protection locked="0"/>
    </xf>
    <xf numFmtId="0" fontId="10" fillId="34" borderId="96" xfId="0" applyFont="1" applyFill="1" applyBorder="1" applyAlignment="1" applyProtection="1">
      <alignment horizontal="left" vertical="center" wrapText="1"/>
      <protection locked="0"/>
    </xf>
    <xf numFmtId="0" fontId="10" fillId="34" borderId="16" xfId="0" applyFont="1" applyFill="1" applyBorder="1" applyAlignment="1" applyProtection="1">
      <alignment horizontal="left" vertical="center" wrapText="1"/>
      <protection locked="0"/>
    </xf>
    <xf numFmtId="0" fontId="10" fillId="34" borderId="19" xfId="0" applyFont="1" applyFill="1" applyBorder="1" applyAlignment="1" applyProtection="1">
      <alignment horizontal="left" vertical="center" wrapText="1"/>
      <protection locked="0"/>
    </xf>
    <xf numFmtId="0" fontId="10" fillId="34" borderId="151" xfId="0" applyFont="1" applyFill="1" applyBorder="1" applyAlignment="1" applyProtection="1">
      <alignment horizontal="left" vertical="center" wrapText="1"/>
      <protection locked="0"/>
    </xf>
    <xf numFmtId="0" fontId="10" fillId="34" borderId="76" xfId="0" applyFont="1" applyFill="1" applyBorder="1" applyAlignment="1" applyProtection="1">
      <alignment horizontal="left" vertical="center" wrapText="1"/>
      <protection locked="0"/>
    </xf>
    <xf numFmtId="0" fontId="10" fillId="34" borderId="44" xfId="0" applyFont="1" applyFill="1" applyBorder="1" applyAlignment="1" applyProtection="1">
      <alignment horizontal="left" vertical="center" wrapText="1"/>
      <protection locked="0"/>
    </xf>
    <xf numFmtId="0" fontId="10" fillId="34" borderId="214" xfId="0" applyFont="1" applyFill="1" applyBorder="1" applyAlignment="1" applyProtection="1">
      <alignment horizontal="left" vertical="center" wrapText="1"/>
      <protection locked="0"/>
    </xf>
    <xf numFmtId="0" fontId="25" fillId="34" borderId="63" xfId="0" applyFont="1" applyFill="1" applyBorder="1" applyAlignment="1" applyProtection="1">
      <alignment horizontal="left"/>
      <protection locked="0"/>
    </xf>
    <xf numFmtId="0" fontId="15" fillId="34" borderId="0" xfId="0" applyFont="1" applyFill="1" applyBorder="1" applyAlignment="1" applyProtection="1">
      <alignment horizontal="left" wrapText="1"/>
      <protection/>
    </xf>
    <xf numFmtId="0" fontId="10" fillId="34" borderId="0" xfId="0" applyFont="1" applyFill="1" applyAlignment="1" applyProtection="1">
      <alignment horizontal="left" wrapText="1" indent="1"/>
      <protection/>
    </xf>
    <xf numFmtId="0" fontId="10" fillId="34" borderId="0" xfId="0" applyFont="1" applyFill="1" applyBorder="1" applyAlignment="1" applyProtection="1">
      <alignment horizontal="left" wrapText="1"/>
      <protection/>
    </xf>
    <xf numFmtId="0" fontId="0" fillId="0" borderId="0" xfId="0" applyFont="1" applyBorder="1" applyAlignment="1">
      <alignment horizontal="left" wrapText="1"/>
    </xf>
    <xf numFmtId="0" fontId="0" fillId="0" borderId="32" xfId="0" applyFill="1" applyBorder="1" applyAlignment="1" applyProtection="1">
      <alignment horizontal="left" vertical="center" wrapText="1"/>
      <protection locked="0"/>
    </xf>
    <xf numFmtId="0" fontId="0" fillId="0" borderId="36" xfId="0" applyFill="1" applyBorder="1" applyAlignment="1" applyProtection="1">
      <alignment horizontal="left" vertical="center" wrapText="1"/>
      <protection locked="0"/>
    </xf>
    <xf numFmtId="0" fontId="0" fillId="0" borderId="34" xfId="0" applyFill="1" applyBorder="1" applyAlignment="1" applyProtection="1">
      <alignment horizontal="left" vertical="center" wrapText="1"/>
      <protection locked="0"/>
    </xf>
    <xf numFmtId="0" fontId="0" fillId="0" borderId="106"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192" xfId="0" applyFill="1" applyBorder="1" applyAlignment="1" applyProtection="1">
      <alignment horizontal="left" vertical="center" wrapText="1"/>
      <protection locked="0"/>
    </xf>
    <xf numFmtId="0" fontId="9" fillId="33" borderId="130" xfId="0" applyFont="1" applyFill="1" applyBorder="1" applyAlignment="1" applyProtection="1">
      <alignment horizontal="left" vertical="center"/>
      <protection/>
    </xf>
    <xf numFmtId="0" fontId="9" fillId="33" borderId="17" xfId="0" applyFont="1" applyFill="1" applyBorder="1" applyAlignment="1" applyProtection="1">
      <alignment horizontal="left" vertical="center"/>
      <protection/>
    </xf>
    <xf numFmtId="0" fontId="9" fillId="33" borderId="14" xfId="0" applyFont="1" applyFill="1" applyBorder="1" applyAlignment="1" applyProtection="1">
      <alignment horizontal="left" vertical="center"/>
      <protection/>
    </xf>
    <xf numFmtId="0" fontId="123" fillId="34" borderId="0" xfId="0" applyFont="1" applyFill="1" applyAlignment="1" applyProtection="1">
      <alignment horizontal="left" wrapText="1"/>
      <protection/>
    </xf>
    <xf numFmtId="0" fontId="10" fillId="35" borderId="197" xfId="0" applyFont="1" applyFill="1" applyBorder="1" applyAlignment="1" applyProtection="1">
      <alignment horizontal="left" vertical="center" wrapText="1" indent="1"/>
      <protection/>
    </xf>
    <xf numFmtId="0" fontId="10" fillId="35" borderId="112" xfId="0" applyFont="1" applyFill="1" applyBorder="1" applyAlignment="1" applyProtection="1">
      <alignment horizontal="left" vertical="center" wrapText="1" indent="1"/>
      <protection/>
    </xf>
    <xf numFmtId="0" fontId="10" fillId="35" borderId="132" xfId="0" applyFont="1" applyFill="1" applyBorder="1" applyAlignment="1" applyProtection="1">
      <alignment horizontal="left" vertical="center" wrapText="1" indent="1"/>
      <protection/>
    </xf>
    <xf numFmtId="0" fontId="23" fillId="43" borderId="0" xfId="0" applyFont="1" applyFill="1" applyBorder="1" applyAlignment="1" applyProtection="1">
      <alignment horizontal="left"/>
      <protection/>
    </xf>
    <xf numFmtId="0" fontId="15" fillId="43" borderId="0" xfId="0" applyFont="1" applyFill="1" applyBorder="1" applyAlignment="1" applyProtection="1">
      <alignment horizontal="center" wrapText="1"/>
      <protection/>
    </xf>
    <xf numFmtId="0" fontId="10" fillId="34" borderId="63" xfId="0" applyFont="1" applyFill="1" applyBorder="1" applyAlignment="1" applyProtection="1">
      <alignment horizontal="left" vertical="center"/>
      <protection/>
    </xf>
    <xf numFmtId="0" fontId="3" fillId="43" borderId="32" xfId="0" applyFont="1" applyFill="1" applyBorder="1" applyAlignment="1" applyProtection="1">
      <alignment horizontal="center" vertical="center" wrapText="1"/>
      <protection locked="0"/>
    </xf>
    <xf numFmtId="0" fontId="3" fillId="43" borderId="36" xfId="0" applyFont="1" applyFill="1" applyBorder="1" applyAlignment="1" applyProtection="1">
      <alignment horizontal="center" vertical="center" wrapText="1"/>
      <protection locked="0"/>
    </xf>
    <xf numFmtId="0" fontId="3" fillId="43" borderId="34" xfId="0" applyFont="1" applyFill="1" applyBorder="1" applyAlignment="1" applyProtection="1">
      <alignment horizontal="center" vertical="center" wrapText="1"/>
      <protection locked="0"/>
    </xf>
    <xf numFmtId="0" fontId="3" fillId="43" borderId="106" xfId="0" applyFont="1" applyFill="1" applyBorder="1" applyAlignment="1" applyProtection="1">
      <alignment horizontal="center" vertical="center" wrapText="1"/>
      <protection locked="0"/>
    </xf>
    <xf numFmtId="0" fontId="3" fillId="43" borderId="63" xfId="0" applyFont="1" applyFill="1" applyBorder="1" applyAlignment="1" applyProtection="1">
      <alignment horizontal="center" vertical="center" wrapText="1"/>
      <protection locked="0"/>
    </xf>
    <xf numFmtId="0" fontId="3" fillId="43" borderId="192" xfId="0" applyFont="1" applyFill="1" applyBorder="1" applyAlignment="1" applyProtection="1">
      <alignment horizontal="center" vertical="center" wrapText="1"/>
      <protection locked="0"/>
    </xf>
    <xf numFmtId="0" fontId="124" fillId="43" borderId="36" xfId="0" applyFont="1" applyFill="1" applyBorder="1" applyAlignment="1" applyProtection="1">
      <alignment horizontal="left" wrapText="1"/>
      <protection locked="0"/>
    </xf>
    <xf numFmtId="0" fontId="3" fillId="34" borderId="10" xfId="0" applyFont="1" applyFill="1" applyBorder="1" applyAlignment="1" applyProtection="1">
      <alignment horizontal="center"/>
      <protection/>
    </xf>
    <xf numFmtId="0" fontId="3" fillId="34" borderId="22" xfId="0" applyFont="1" applyFill="1" applyBorder="1" applyAlignment="1" applyProtection="1">
      <alignment horizontal="left"/>
      <protection/>
    </xf>
    <xf numFmtId="0" fontId="3" fillId="34" borderId="25" xfId="0" applyFont="1" applyFill="1" applyBorder="1" applyAlignment="1" applyProtection="1">
      <alignment horizontal="left"/>
      <protection/>
    </xf>
    <xf numFmtId="0" fontId="3" fillId="34" borderId="15" xfId="0" applyFont="1" applyFill="1" applyBorder="1" applyAlignment="1" applyProtection="1">
      <alignment horizontal="left"/>
      <protection/>
    </xf>
    <xf numFmtId="0" fontId="119" fillId="34" borderId="0" xfId="0" applyFont="1" applyFill="1" applyAlignment="1" applyProtection="1">
      <alignment horizontal="center" vertical="center" wrapText="1"/>
      <protection/>
    </xf>
    <xf numFmtId="0" fontId="125" fillId="34" borderId="0" xfId="64" applyFont="1" applyFill="1" applyAlignment="1" applyProtection="1">
      <alignment horizontal="left" wrapText="1"/>
      <protection/>
    </xf>
    <xf numFmtId="0" fontId="45" fillId="0" borderId="0" xfId="0" applyFont="1" applyFill="1" applyBorder="1" applyAlignment="1" applyProtection="1">
      <alignment horizontal="left" wrapText="1"/>
      <protection/>
    </xf>
    <xf numFmtId="0" fontId="44" fillId="0" borderId="0" xfId="0" applyFont="1" applyFill="1" applyBorder="1" applyAlignment="1" applyProtection="1">
      <alignment horizontal="left" wrapText="1"/>
      <protection/>
    </xf>
    <xf numFmtId="0" fontId="126" fillId="43" borderId="107" xfId="0" applyFont="1" applyFill="1" applyBorder="1" applyAlignment="1" applyProtection="1">
      <alignment horizontal="left" wrapText="1"/>
      <protection/>
    </xf>
    <xf numFmtId="0" fontId="127" fillId="43" borderId="112" xfId="0" applyFont="1" applyFill="1" applyBorder="1" applyAlignment="1" applyProtection="1">
      <alignment horizontal="left" wrapText="1"/>
      <protection/>
    </xf>
    <xf numFmtId="0" fontId="127" fillId="43" borderId="132" xfId="0" applyFont="1" applyFill="1" applyBorder="1" applyAlignment="1" applyProtection="1">
      <alignment horizontal="left" wrapText="1"/>
      <protection/>
    </xf>
    <xf numFmtId="0" fontId="9" fillId="33" borderId="132" xfId="0" applyFont="1" applyFill="1" applyBorder="1" applyAlignment="1" applyProtection="1">
      <alignment horizontal="left" vertical="center"/>
      <protection/>
    </xf>
    <xf numFmtId="0" fontId="10" fillId="34" borderId="21" xfId="0" applyFont="1" applyFill="1" applyBorder="1" applyAlignment="1" applyProtection="1">
      <alignment horizontal="center"/>
      <protection locked="0"/>
    </xf>
    <xf numFmtId="0" fontId="10" fillId="34" borderId="189" xfId="0" applyFont="1" applyFill="1" applyBorder="1" applyAlignment="1" applyProtection="1">
      <alignment horizontal="left" vertical="center" indent="1"/>
      <protection locked="0"/>
    </xf>
  </cellXfs>
  <cellStyles count="6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3 2" xfId="46"/>
    <cellStyle name="Comma 4" xfId="47"/>
    <cellStyle name="Comma 5" xfId="48"/>
    <cellStyle name="Comma 6" xfId="49"/>
    <cellStyle name="Comma_HIV_Financial Reporting Template_Nov16" xfId="50"/>
    <cellStyle name="Currency" xfId="51"/>
    <cellStyle name="Currency [0]" xfId="52"/>
    <cellStyle name="Explanatory Text" xfId="53"/>
    <cellStyle name="Followed Hyperlink" xfId="54"/>
    <cellStyle name="Good" xfId="55"/>
    <cellStyle name="Heading 1" xfId="56"/>
    <cellStyle name="Heading 2" xfId="57"/>
    <cellStyle name="Heading 3" xfId="58"/>
    <cellStyle name="Heading 4" xfId="59"/>
    <cellStyle name="Hyperlink" xfId="60"/>
    <cellStyle name="Input" xfId="61"/>
    <cellStyle name="Linked Cell" xfId="62"/>
    <cellStyle name="Neutral" xfId="63"/>
    <cellStyle name="Normal 2" xfId="64"/>
    <cellStyle name="Normal 3" xfId="65"/>
    <cellStyle name="Normal 4" xfId="66"/>
    <cellStyle name="Normal 5" xfId="67"/>
    <cellStyle name="Normal 6" xfId="68"/>
    <cellStyle name="Note" xfId="69"/>
    <cellStyle name="Output" xfId="70"/>
    <cellStyle name="Percent" xfId="71"/>
    <cellStyle name="Percent 2" xfId="72"/>
    <cellStyle name="Title" xfId="73"/>
    <cellStyle name="Total" xfId="74"/>
    <cellStyle name="Warning Text" xfId="75"/>
  </cellStyles>
  <dxfs count="69">
    <dxf>
      <fill>
        <patternFill>
          <bgColor theme="9" tint="0.5999600291252136"/>
        </patternFill>
      </fill>
    </dxf>
    <dxf>
      <fill>
        <patternFill>
          <bgColor theme="9" tint="0.5999600291252136"/>
        </patternFill>
      </fill>
    </dxf>
    <dxf>
      <fill>
        <patternFill>
          <bgColor theme="0"/>
        </patternFill>
      </fill>
    </dxf>
    <dxf>
      <fill>
        <patternFill>
          <bgColor theme="0"/>
        </patternFill>
      </fill>
    </dxf>
    <dxf>
      <font>
        <color auto="1"/>
      </font>
      <fill>
        <patternFill>
          <bgColor indexed="26"/>
        </patternFill>
      </fill>
    </dxf>
    <dxf>
      <font>
        <color auto="1"/>
      </font>
      <fill>
        <patternFill>
          <bgColor indexed="26"/>
        </patternFill>
      </fill>
    </dxf>
    <dxf>
      <font>
        <color auto="1"/>
      </font>
      <fill>
        <patternFill>
          <bgColor indexed="26"/>
        </patternFill>
      </fill>
    </dxf>
    <dxf>
      <font>
        <color auto="1"/>
      </font>
      <fill>
        <patternFill>
          <bgColor indexed="26"/>
        </patternFill>
      </fill>
    </dxf>
    <dxf>
      <font>
        <color auto="1"/>
      </font>
      <fill>
        <patternFill>
          <bgColor indexed="26"/>
        </patternFill>
      </fill>
    </dxf>
    <dxf>
      <font>
        <color indexed="22"/>
      </font>
    </dxf>
    <dxf>
      <font>
        <color indexed="22"/>
      </font>
    </dxf>
    <dxf>
      <font>
        <color indexed="22"/>
      </font>
    </dxf>
    <dxf>
      <font>
        <b val="0"/>
        <i val="0"/>
        <color indexed="10"/>
      </font>
    </dxf>
    <dxf>
      <font>
        <b/>
        <i val="0"/>
        <color indexed="10"/>
      </font>
    </dxf>
    <dxf>
      <font>
        <b val="0"/>
        <i val="0"/>
        <color indexed="10"/>
      </font>
    </dxf>
    <dxf>
      <font>
        <b/>
        <i val="0"/>
        <color indexed="10"/>
      </font>
    </dxf>
    <dxf>
      <font>
        <b val="0"/>
        <i val="0"/>
        <color indexed="10"/>
      </font>
    </dxf>
    <dxf>
      <font>
        <b/>
        <i val="0"/>
        <color indexed="10"/>
      </font>
    </dxf>
    <dxf>
      <font>
        <b val="0"/>
        <i val="0"/>
        <color indexed="10"/>
      </font>
    </dxf>
    <dxf>
      <font>
        <b/>
        <i val="0"/>
        <color indexed="10"/>
      </font>
    </dxf>
    <dxf>
      <fill>
        <patternFill>
          <bgColor indexed="26"/>
        </patternFill>
      </fill>
    </dxf>
    <dxf>
      <fill>
        <patternFill>
          <bgColor indexed="43"/>
        </patternFill>
      </fill>
    </dxf>
    <dxf>
      <fill>
        <patternFill>
          <bgColor indexed="22"/>
        </patternFill>
      </fill>
    </dxf>
    <dxf>
      <fill>
        <patternFill>
          <bgColor indexed="26"/>
        </patternFill>
      </fill>
    </dxf>
    <dxf>
      <fill>
        <patternFill>
          <bgColor indexed="22"/>
        </patternFill>
      </fill>
    </dxf>
    <dxf>
      <fill>
        <patternFill>
          <bgColor indexed="26"/>
        </patternFill>
      </fill>
    </dxf>
    <dxf>
      <fill>
        <patternFill>
          <bgColor indexed="22"/>
        </patternFill>
      </fill>
    </dxf>
    <dxf>
      <fill>
        <patternFill>
          <bgColor indexed="2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0"/>
        </patternFill>
      </fill>
    </dxf>
    <dxf>
      <font>
        <color indexed="22"/>
      </font>
    </dxf>
    <dxf>
      <font>
        <color indexed="22"/>
      </font>
    </dxf>
    <dxf>
      <font>
        <color indexed="22"/>
      </font>
    </dxf>
    <dxf>
      <font>
        <color indexed="22"/>
      </font>
    </dxf>
    <dxf>
      <font>
        <color indexed="22"/>
      </font>
    </dxf>
    <dxf>
      <font>
        <color indexed="22"/>
      </font>
    </dxf>
    <dxf>
      <font>
        <b val="0"/>
        <i val="0"/>
        <color indexed="10"/>
      </font>
    </dxf>
    <dxf>
      <font>
        <b val="0"/>
        <i val="0"/>
        <color indexed="10"/>
      </font>
    </dxf>
    <dxf>
      <font>
        <b/>
        <i val="0"/>
        <color indexed="10"/>
      </font>
    </dxf>
    <dxf>
      <font>
        <color auto="1"/>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val="0"/>
        <i val="0"/>
        <color indexed="10"/>
      </font>
    </dxf>
    <dxf>
      <font>
        <b/>
        <i val="0"/>
        <color indexed="10"/>
      </font>
    </dxf>
    <dxf>
      <fill>
        <patternFill>
          <bgColor indexed="26"/>
        </patternFill>
      </fill>
    </dxf>
    <dxf>
      <fill>
        <patternFill>
          <bgColor indexed="26"/>
        </patternFill>
      </fill>
    </dxf>
    <dxf>
      <fill>
        <patternFill>
          <bgColor indexed="43"/>
        </patternFill>
      </fill>
    </dxf>
    <dxf>
      <fill>
        <patternFill>
          <bgColor indexed="22"/>
        </patternFill>
      </fill>
    </dxf>
    <dxf>
      <fill>
        <patternFill>
          <bgColor indexed="26"/>
        </patternFill>
      </fill>
    </dxf>
    <dxf>
      <fill>
        <patternFill>
          <bgColor indexed="22"/>
        </patternFill>
      </fill>
    </dxf>
    <dxf>
      <fill>
        <patternFill>
          <bgColor indexed="26"/>
        </patternFill>
      </fill>
    </dxf>
    <dxf>
      <fill>
        <patternFill>
          <bgColor indexed="22"/>
        </patternFill>
      </fill>
    </dxf>
    <dxf>
      <fill>
        <patternFill>
          <bgColor indexed="26"/>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worksheet" Target="worksheets/sheet14.xml" /><Relationship Id="rId16" Type="http://schemas.openxmlformats.org/officeDocument/2006/relationships/worksheet" Target="worksheets/sheet15.xml" /><Relationship Id="rId17" Type="http://schemas.openxmlformats.org/officeDocument/2006/relationships/worksheet" Target="worksheets/sheet16.xml" /><Relationship Id="rId18" Type="http://schemas.openxmlformats.org/officeDocument/2006/relationships/worksheet" Target="worksheets/sheet17.xml" /><Relationship Id="rId19" Type="http://schemas.openxmlformats.org/officeDocument/2006/relationships/worksheet" Target="worksheets/sheet18.xml" /><Relationship Id="rId20" Type="http://schemas.openxmlformats.org/officeDocument/2006/relationships/worksheet" Target="worksheets/sheet19.xml" /><Relationship Id="rId21" Type="http://schemas.openxmlformats.org/officeDocument/2006/relationships/worksheet" Target="worksheets/sheet20.xml" /><Relationship Id="rId22" Type="http://schemas.openxmlformats.org/officeDocument/2006/relationships/worksheet" Target="worksheets/sheet21.xml" /><Relationship Id="rId23" Type="http://schemas.openxmlformats.org/officeDocument/2006/relationships/worksheet" Target="worksheets/sheet22.xml" /><Relationship Id="rId24" Type="http://schemas.openxmlformats.org/officeDocument/2006/relationships/worksheet" Target="worksheets/sheet23.xml" /><Relationship Id="rId25" Type="http://schemas.openxmlformats.org/officeDocument/2006/relationships/worksheet" Target="worksheets/sheet24.xml" /><Relationship Id="rId26" Type="http://schemas.openxmlformats.org/officeDocument/2006/relationships/worksheet" Target="worksheets/sheet25.xml" /><Relationship Id="rId27" Type="http://schemas.openxmlformats.org/officeDocument/2006/relationships/worksheet" Target="worksheets/sheet26.xml" /><Relationship Id="rId28" Type="http://schemas.openxmlformats.org/officeDocument/2006/relationships/worksheet" Target="worksheets/sheet27.xml" /><Relationship Id="rId29" Type="http://schemas.openxmlformats.org/officeDocument/2006/relationships/worksheet" Target="worksheets/sheet28.xml" /><Relationship Id="rId30" Type="http://schemas.openxmlformats.org/officeDocument/2006/relationships/worksheet" Target="worksheets/sheet29.xml" /><Relationship Id="rId31" Type="http://schemas.openxmlformats.org/officeDocument/2006/relationships/worksheet" Target="worksheets/sheet30.xml" /><Relationship Id="rId32" Type="http://schemas.openxmlformats.org/officeDocument/2006/relationships/worksheet" Target="worksheets/sheet31.xml" /><Relationship Id="rId33" Type="http://schemas.openxmlformats.org/officeDocument/2006/relationships/worksheet" Target="worksheets/sheet32.xml" /><Relationship Id="rId34" Type="http://schemas.openxmlformats.org/officeDocument/2006/relationships/worksheet" Target="worksheets/sheet33.xml" /><Relationship Id="rId35" Type="http://schemas.openxmlformats.org/officeDocument/2006/relationships/worksheet" Target="worksheets/sheet34.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externalLink" Target="externalLinks/externalLink1.xml" /><Relationship Id="rId39" Type="http://schemas.openxmlformats.org/officeDocument/2006/relationships/externalLink" Target="externalLinks/externalLink2.xml" /><Relationship Id="rId40" Type="http://schemas.openxmlformats.org/officeDocument/2006/relationships/externalLink" Target="externalLinks/externalLink3.xml" /><Relationship Id="rId41" Type="http://schemas.openxmlformats.org/officeDocument/2006/relationships/externalLink" Target="externalLinks/externalLink4.xml" /><Relationship Id="rId42" Type="http://schemas.openxmlformats.org/officeDocument/2006/relationships/externalLink" Target="externalLinks/externalLink5.xml" /><Relationship Id="rId4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01575"/>
          <c:y val="0.02175"/>
          <c:w val="0.8025"/>
          <c:h val="0.94075"/>
        </c:manualLayout>
      </c:layout>
      <c:bar3DChart>
        <c:barDir val="col"/>
        <c:grouping val="clustered"/>
        <c:varyColors val="0"/>
        <c:ser>
          <c:idx val="0"/>
          <c:order val="0"/>
          <c:tx>
            <c:strRef>
              <c:f>'EFR HIV AIDS Financial Data_3B'!$D$57</c:f>
              <c:strCache>
                <c:ptCount val="1"/>
                <c:pt idx="0">
                  <c:v>UNDP</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'EFR HIV AIDS Financial Data_3B'!$J$57</c:f>
              <c:numCache>
                <c:ptCount val="1"/>
              </c:numCache>
            </c:numRef>
          </c:val>
          <c:shape val="box"/>
        </c:ser>
        <c:ser>
          <c:idx val="1"/>
          <c:order val="1"/>
          <c:tx>
            <c:strRef>
              <c:f>'EFR HIV AIDS Financial Data_3B'!$D$58</c:f>
              <c:strCache>
                <c:ptCount val="1"/>
                <c:pt idx="0">
                  <c:v>Other Government</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'EFR HIV AIDS Financial Data_3B'!$J$58</c:f>
              <c:numCache>
                <c:ptCount val="1"/>
              </c:numCache>
            </c:numRef>
          </c:val>
          <c:shape val="box"/>
        </c:ser>
        <c:ser>
          <c:idx val="2"/>
          <c:order val="2"/>
          <c:tx>
            <c:strRef>
              <c:f>'EFR HIV AIDS Financial Data_3B'!$D$59</c:f>
              <c:strCache>
                <c:ptCount val="1"/>
                <c:pt idx="0">
                  <c:v>NGO/CBO/Academic</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'EFR HIV AIDS Financial Data_3B'!$J$59</c:f>
              <c:numCache>
                <c:ptCount val="1"/>
              </c:numCache>
            </c:numRef>
          </c:val>
          <c:shape val="box"/>
        </c:ser>
        <c:shape val="box"/>
        <c:axId val="14610602"/>
        <c:axId val="64386555"/>
      </c:bar3DChart>
      <c:catAx>
        <c:axId val="14610602"/>
        <c:scaling>
          <c:orientation val="minMax"/>
        </c:scaling>
        <c:axPos val="b"/>
        <c:delete val="1"/>
        <c:majorTickMark val="out"/>
        <c:minorTickMark val="none"/>
        <c:tickLblPos val="none"/>
        <c:crossAx val="64386555"/>
        <c:crosses val="autoZero"/>
        <c:auto val="1"/>
        <c:lblOffset val="100"/>
        <c:tickLblSkip val="1"/>
        <c:noMultiLvlLbl val="0"/>
      </c:catAx>
      <c:valAx>
        <c:axId val="64386555"/>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4610602"/>
        <c:crossesAt val="1"/>
        <c:crossBetween val="between"/>
        <c:dispUnits/>
      </c:valAx>
      <c:spPr>
        <a:noFill/>
        <a:ln>
          <a:noFill/>
        </a:ln>
      </c:spPr>
    </c:plotArea>
    <c:legend>
      <c:legendPos val="r"/>
      <c:layout>
        <c:manualLayout>
          <c:xMode val="edge"/>
          <c:yMode val="edge"/>
          <c:x val="0.84325"/>
          <c:y val="0.442"/>
          <c:w val="0.148"/>
          <c:h val="0.111"/>
        </c:manualLayout>
      </c:layout>
      <c:overlay val="0"/>
      <c:spPr>
        <a:noFill/>
        <a:ln w="3175">
          <a:noFill/>
        </a:ln>
      </c:sp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Pr>
    <tabColor indexed="11"/>
  </sheetPr>
  <sheetViews>
    <sheetView workbookViewId="0" zoomScale="124"/>
  </sheetViews>
  <pageMargins left="0.7" right="0.7" top="0.75" bottom="0.75" header="0.3" footer="0.3"/>
  <pageSetup horizontalDpi="600" verticalDpi="6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172200"/>
    <xdr:graphicFrame>
      <xdr:nvGraphicFramePr>
        <xdr:cNvPr id="1" name="Shape 1025"/>
        <xdr:cNvGraphicFramePr/>
      </xdr:nvGraphicFramePr>
      <xdr:xfrm>
        <a:off x="0" y="0"/>
        <a:ext cx="8763000" cy="617220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1019175</xdr:colOff>
      <xdr:row>14</xdr:row>
      <xdr:rowOff>19050</xdr:rowOff>
    </xdr:from>
    <xdr:to>
      <xdr:col>9</xdr:col>
      <xdr:colOff>1438275</xdr:colOff>
      <xdr:row>14</xdr:row>
      <xdr:rowOff>19050</xdr:rowOff>
    </xdr:to>
    <xdr:sp>
      <xdr:nvSpPr>
        <xdr:cNvPr id="1" name="PowerPlusWaterMarkObject3"/>
        <xdr:cNvSpPr>
          <a:spLocks/>
        </xdr:cNvSpPr>
      </xdr:nvSpPr>
      <xdr:spPr>
        <a:xfrm rot="18900000">
          <a:off x="6305550" y="3095625"/>
          <a:ext cx="6800850" cy="0"/>
        </a:xfrm>
        <a:prstGeom prst="rect"/>
        <a:noFill/>
      </xdr:spPr>
      <xdr:txBody>
        <a:bodyPr fromWordArt="1" wrap="none" lIns="91440" tIns="45720" rIns="91440" bIns="45720">
          <a:prstTxWarp prst="textPlain"/>
        </a:bodyPr>
        <a:p>
          <a:pPr algn="ctr"/>
          <a:r>
            <a:rPr sz="100" spc="0">
              <a:ln w="9525" cmpd="sng">
                <a:noFill/>
              </a:ln>
              <a:solidFill>
                <a:srgbClr val="C0C0C0">
                  <a:alpha val="50000"/>
                </a:srgbClr>
              </a:solidFill>
              <a:latin typeface="Arial"/>
              <a:cs typeface="Arial"/>
            </a:rPr>
            <a:t>DRAFT</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omedrive\Documents%20and%20Settings\Administrator\My%20Documents\RCC%202008\CCM%20RCC%20proposal%20sent%20to%20GF%2001%20April%202008\Bulgaria%20Proposal%20Form\BUL%20RCC%20Attachment%20A%20Indicators%20and%20Targets%20Tabl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gallabergenova\Local%20Settings\Temporary%20Internet%20Files\OLK40\NGA-809-G11-M.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chenneuse\AppData\Local\Microsoft\Windows\Temporary%20Internet%20Files\Content.Outlook\LX8CLMNA\Malaria_Financial%20Reporting%20Template_Jun1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chenneuse\AppData\Local\Microsoft\Windows\Temporary%20Internet%20Files\Content.Outlook\LX8CLMNA\TB_Financial%20Reporting%20Template_Jun10.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Core_PUDR_Form_MNT%209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HIV_AIDS Attachment "/>
      <sheetName val="SDAs_impact_datasources"/>
    </sheetNames>
    <sheetDataSet>
      <sheetData sheetId="2">
        <row r="2">
          <cell r="D2" t="str">
            <v>impact</v>
          </cell>
        </row>
        <row r="3">
          <cell r="D3" t="str">
            <v>outcome</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R_Cover Sheet"/>
      <sheetName val="PR_Programmatic Progress_1A"/>
      <sheetName val="PR_Programmatic Progress_1B"/>
      <sheetName val="PR_Grant Management_2"/>
      <sheetName val="PR_Total PR Cash Outflow_3A"/>
      <sheetName val="PR_Procurement Info_3B"/>
      <sheetName val="PR_Cash Reconciliation_4A"/>
      <sheetName val="PR_Disbursement Request_4B"/>
      <sheetName val="PR_Overall Performance_5"/>
      <sheetName val="PR_Cash Request_6A&amp;B"/>
      <sheetName val="PR_Bank Details_6C"/>
      <sheetName val="PR_Annex_SR-Financials"/>
      <sheetName val="LFA_Cover Sheet"/>
      <sheetName val="LFA_Programmatic Progress_1A"/>
      <sheetName val="LFA_Programmatic Progress_1B"/>
      <sheetName val="LFA_Grant Management_2"/>
      <sheetName val="LFA_Total PR Cash Outflow_3A"/>
      <sheetName val="LFA_Procurement Info_3B"/>
      <sheetName val="LFA_Findings&amp;Recommendations_4"/>
      <sheetName val="LFA_Cash Reconciliation_5A"/>
      <sheetName val="LFA_Disbursement Request_5B"/>
      <sheetName val="Sheet1"/>
      <sheetName val="LFA_Overall Performance_6"/>
      <sheetName val="LFA_DisbursementRecommendation7"/>
      <sheetName val="LFA_Bank Details_7D"/>
      <sheetName val="LFA_Annex-SR Financials"/>
      <sheetName val="LFA_Signature (image)"/>
      <sheetName val="Memo HIV"/>
      <sheetName val="Memo TB"/>
      <sheetName val="Memo Malaria"/>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ALARIA_Financial Data"/>
      <sheetName val="Definitions"/>
      <sheetName val="Annex 1"/>
      <sheetName val="Annex 2"/>
      <sheetName val="Annex 3"/>
    </sheetNames>
    <sheetDataSet>
      <sheetData sheetId="1">
        <row r="28">
          <cell r="C28" t="str">
            <v>Please select…</v>
          </cell>
        </row>
        <row r="29">
          <cell r="C29" t="str">
            <v>Prevention: Behavioral Change Communication - Mass Media</v>
          </cell>
        </row>
        <row r="30">
          <cell r="C30" t="str">
            <v>Prevention: Behavioral Change Communication - Community Outreach</v>
          </cell>
        </row>
        <row r="31">
          <cell r="C31" t="str">
            <v>Prevention: Insecticide-treated nets (ITNs)</v>
          </cell>
        </row>
        <row r="32">
          <cell r="C32" t="str">
            <v>Prevention: Malaria in pregnancy</v>
          </cell>
        </row>
        <row r="33">
          <cell r="C33" t="str">
            <v>Prevention: Vector control (other than ITNs)</v>
          </cell>
        </row>
        <row r="34">
          <cell r="C34" t="str">
            <v>Prevention: other - specify</v>
          </cell>
        </row>
        <row r="35">
          <cell r="C35" t="str">
            <v>Treatment: Prompt, effective antimalarial treatment</v>
          </cell>
        </row>
        <row r="36">
          <cell r="C36" t="str">
            <v>Treatment: Home-based management of malaria</v>
          </cell>
        </row>
        <row r="37">
          <cell r="C37" t="str">
            <v>Treatment: Diagnosis</v>
          </cell>
        </row>
        <row r="38">
          <cell r="C38" t="str">
            <v>Treatment: other - specify</v>
          </cell>
        </row>
        <row r="39">
          <cell r="C39" t="str">
            <v>Supportive Environment: Monitoring drug resistance</v>
          </cell>
        </row>
        <row r="40">
          <cell r="C40" t="str">
            <v>Supportive environment: Monitoring insecticide resistance</v>
          </cell>
        </row>
        <row r="41">
          <cell r="C41" t="str">
            <v>Supportive Environment: Coordination and partnership development (national, community, public-private)</v>
          </cell>
        </row>
        <row r="42">
          <cell r="C42" t="str">
            <v>Supportive environment: other - specify</v>
          </cell>
        </row>
        <row r="43">
          <cell r="C43" t="str">
            <v>Supportive environment: Program management and administration</v>
          </cell>
        </row>
        <row r="44">
          <cell r="C44" t="str">
            <v>HSS: Service delivery</v>
          </cell>
        </row>
        <row r="45">
          <cell r="C45" t="str">
            <v>HSS: Human resources</v>
          </cell>
        </row>
        <row r="46">
          <cell r="C46" t="str">
            <v>HSS: Community Systems Strengthening</v>
          </cell>
        </row>
        <row r="47">
          <cell r="C47" t="str">
            <v>HSS: Information system &amp; Operational research</v>
          </cell>
        </row>
        <row r="48">
          <cell r="C48" t="str">
            <v>HSS: Infrastructure</v>
          </cell>
        </row>
        <row r="49">
          <cell r="C49" t="str">
            <v>HSS: Procurement and Supply management</v>
          </cell>
        </row>
        <row r="50">
          <cell r="C50" t="str">
            <v>HSS: other - specify</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TB_Financial Data"/>
      <sheetName val="Definitions"/>
      <sheetName val="Annex 1"/>
      <sheetName val="Annex 2"/>
      <sheetName val="Annex 3"/>
    </sheetNames>
    <sheetDataSet>
      <sheetData sheetId="1">
        <row r="39">
          <cell r="C39" t="str">
            <v>Please select…</v>
          </cell>
        </row>
        <row r="40">
          <cell r="C40" t="str">
            <v>Improving diagnosis</v>
          </cell>
        </row>
        <row r="41">
          <cell r="C41" t="str">
            <v>Standardized treatment, patient support and patient charter</v>
          </cell>
        </row>
        <row r="42">
          <cell r="C42" t="str">
            <v>Procurement and Supply management</v>
          </cell>
        </row>
        <row r="43">
          <cell r="C43" t="str">
            <v>M&amp;E</v>
          </cell>
        </row>
        <row r="44">
          <cell r="C44" t="str">
            <v>TB/HIV</v>
          </cell>
        </row>
        <row r="45">
          <cell r="C45" t="str">
            <v>MDR-TB</v>
          </cell>
        </row>
        <row r="46">
          <cell r="C46" t="str">
            <v>High-risk groups</v>
          </cell>
        </row>
        <row r="47">
          <cell r="C47" t="str">
            <v>HSS (beyond TB)</v>
          </cell>
        </row>
        <row r="48">
          <cell r="C48" t="str">
            <v>PAL (Practical Approach to Lung Health)</v>
          </cell>
        </row>
        <row r="49">
          <cell r="C49" t="str">
            <v>PPM / ISTC (Public-Public, Public-Private Mix (PPM) approaches and International standards for TB care)</v>
          </cell>
        </row>
        <row r="50">
          <cell r="C50" t="str">
            <v>ACSM (Advocacy, communication and social mobilization)</v>
          </cell>
        </row>
        <row r="51">
          <cell r="C51" t="str">
            <v>Community TB care</v>
          </cell>
        </row>
        <row r="52">
          <cell r="C52" t="str">
            <v>Programme-based operational research</v>
          </cell>
        </row>
        <row r="53">
          <cell r="C53" t="str">
            <v>Other - specify</v>
          </cell>
        </row>
        <row r="54">
          <cell r="C54" t="str">
            <v>Supportive environment: Program management and administration</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Cover Sheet"/>
      <sheetName val="PR_Programmatic Progress_1A"/>
      <sheetName val="PR_Programmatic Progress_1B"/>
      <sheetName val="PR_Grant Management_2"/>
      <sheetName val="PR_Total PR Cash Outflow_3A"/>
      <sheetName val="EFR HIV AIDS Financial Data_3B"/>
      <sheetName val="PR_Procurement Info_4"/>
      <sheetName val="PR_Cash Reconciliation_5A"/>
      <sheetName val="PR_Disbursement Request_5B"/>
      <sheetName val="PR_Overall Performance_6"/>
      <sheetName val="PR_Cash Request_7A&amp;B"/>
      <sheetName val="PR_Bank Details_7C"/>
      <sheetName val="PR_Annex_SR-Financials"/>
      <sheetName val="Checklist"/>
      <sheetName val="LFA_Programmatic Progress_1A"/>
      <sheetName val="LFA_Programmatic Progress_1B"/>
      <sheetName val="LFA_Grant Management_2"/>
      <sheetName val="LFA_Total PR Cash Outflow_3A"/>
      <sheetName val="LFA_EFR Review_3B"/>
      <sheetName val="LFA_Procurement Info_4"/>
      <sheetName val="LFA_Findings&amp;Recommendations"/>
      <sheetName val="LFA_Cash Reconciliation_5A"/>
      <sheetName val="LFA_Disbursement Recommend_5B"/>
      <sheetName val="Sheet1"/>
      <sheetName val="LFA_Overall Performance_6"/>
      <sheetName val="LFA_DisbursementRecommendation7"/>
      <sheetName val="LFA_Bank Details_7C"/>
      <sheetName val="LFA_Annex-SR Financials"/>
      <sheetName val="Annex for additional info"/>
      <sheetName val="Memo HIV"/>
      <sheetName val="Memo TB"/>
      <sheetName val="Memo Malaria"/>
      <sheetName val="Definitions-lists-EFR"/>
      <sheetName val="Sheet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D19"/>
  <sheetViews>
    <sheetView view="pageBreakPreview" zoomScale="85" zoomScaleNormal="75" zoomScaleSheetLayoutView="85" zoomScalePageLayoutView="0" workbookViewId="0" topLeftCell="A4">
      <selection activeCell="H7" sqref="H7"/>
    </sheetView>
  </sheetViews>
  <sheetFormatPr defaultColWidth="9.140625" defaultRowHeight="12.75"/>
  <cols>
    <col min="1" max="1" width="144.00390625" style="526" customWidth="1"/>
    <col min="2" max="2" width="16.8515625" style="72" customWidth="1"/>
    <col min="3" max="3" width="10.140625" style="72" customWidth="1"/>
    <col min="4" max="4" width="1.1484375" style="72" customWidth="1"/>
    <col min="5" max="16384" width="9.140625" style="72" customWidth="1"/>
  </cols>
  <sheetData>
    <row r="1" spans="1:2" ht="61.5" customHeight="1">
      <c r="A1" s="1522" t="s">
        <v>618</v>
      </c>
      <c r="B1" s="1522"/>
    </row>
    <row r="2" spans="1:3" ht="25.5" customHeight="1">
      <c r="A2" s="525"/>
      <c r="B2" s="1302"/>
      <c r="C2" s="1049"/>
    </row>
    <row r="3" spans="1:2" ht="52.5" customHeight="1">
      <c r="A3" s="1525" t="s">
        <v>619</v>
      </c>
      <c r="B3" s="1525"/>
    </row>
    <row r="4" spans="1:4" ht="35.25" customHeight="1">
      <c r="A4" s="1526" t="s">
        <v>634</v>
      </c>
      <c r="B4" s="1526"/>
      <c r="C4" s="1412"/>
      <c r="D4" s="1412"/>
    </row>
    <row r="5" spans="1:4" ht="23.25" customHeight="1">
      <c r="A5" s="1526"/>
      <c r="B5" s="1526"/>
      <c r="C5" s="1384"/>
      <c r="D5" s="1384"/>
    </row>
    <row r="6" spans="1:4" ht="29.25" customHeight="1">
      <c r="A6" s="1526"/>
      <c r="B6" s="1526"/>
      <c r="C6" s="1413"/>
      <c r="D6" s="1413"/>
    </row>
    <row r="7" spans="1:4" ht="40.5" customHeight="1">
      <c r="A7" s="1526"/>
      <c r="B7" s="1526"/>
      <c r="C7" s="1413"/>
      <c r="D7" s="1413"/>
    </row>
    <row r="8" spans="1:4" ht="24" customHeight="1">
      <c r="A8" s="1526"/>
      <c r="B8" s="1526"/>
      <c r="C8" s="1413"/>
      <c r="D8" s="1413"/>
    </row>
    <row r="9" spans="1:4" ht="21" customHeight="1">
      <c r="A9" s="1526"/>
      <c r="B9" s="1526"/>
      <c r="C9" s="1414"/>
      <c r="D9" s="1414"/>
    </row>
    <row r="10" spans="1:4" ht="45" customHeight="1">
      <c r="A10" s="1526"/>
      <c r="B10" s="1526"/>
      <c r="C10" s="1415"/>
      <c r="D10" s="1415"/>
    </row>
    <row r="11" spans="1:4" ht="15.75" customHeight="1">
      <c r="A11" s="1526"/>
      <c r="B11" s="1526"/>
      <c r="C11" s="1385"/>
      <c r="D11" s="1385"/>
    </row>
    <row r="12" spans="1:4" ht="93.75" customHeight="1">
      <c r="A12" s="1526"/>
      <c r="B12" s="1526"/>
      <c r="C12" s="1383"/>
      <c r="D12" s="1383"/>
    </row>
    <row r="13" spans="1:4" ht="31.5" customHeight="1">
      <c r="A13" s="1526"/>
      <c r="B13" s="1526"/>
      <c r="C13" s="1383"/>
      <c r="D13" s="1383"/>
    </row>
    <row r="14" spans="1:4" ht="27.75" customHeight="1">
      <c r="A14" s="1526"/>
      <c r="B14" s="1526"/>
      <c r="C14" s="1412"/>
      <c r="D14" s="1412"/>
    </row>
    <row r="15" spans="1:4" ht="84.75" customHeight="1">
      <c r="A15" s="1526"/>
      <c r="B15" s="1526"/>
      <c r="C15" s="1384"/>
      <c r="D15" s="1384"/>
    </row>
    <row r="16" spans="1:4" ht="15.75" customHeight="1">
      <c r="A16" s="1526"/>
      <c r="B16" s="1526"/>
      <c r="C16" s="1416"/>
      <c r="D16" s="1416"/>
    </row>
    <row r="17" spans="1:4" ht="37.5" customHeight="1">
      <c r="A17" s="1523" t="s">
        <v>159</v>
      </c>
      <c r="B17" s="1523"/>
      <c r="C17" s="1523"/>
      <c r="D17" s="1523"/>
    </row>
    <row r="18" spans="1:4" ht="12.75">
      <c r="A18" s="1524"/>
      <c r="B18" s="1524"/>
      <c r="C18" s="1524"/>
      <c r="D18" s="1524"/>
    </row>
    <row r="19" spans="1:4" ht="12.75">
      <c r="A19" s="1524"/>
      <c r="B19" s="1524"/>
      <c r="C19" s="1524"/>
      <c r="D19" s="1524"/>
    </row>
  </sheetData>
  <sheetProtection password="92D1" sheet="1" selectLockedCells="1"/>
  <mergeCells count="6">
    <mergeCell ref="A1:B1"/>
    <mergeCell ref="A17:D17"/>
    <mergeCell ref="A18:D18"/>
    <mergeCell ref="A3:B3"/>
    <mergeCell ref="A19:D19"/>
    <mergeCell ref="A4:B16"/>
  </mergeCells>
  <printOptions horizontalCentered="1"/>
  <pageMargins left="0.7480314960629921" right="0.7480314960629921" top="0.5905511811023623" bottom="0.5905511811023623" header="0.5118110236220472" footer="0.5118110236220472"/>
  <pageSetup cellComments="asDisplayed" fitToHeight="1" fitToWidth="1" horizontalDpi="600" verticalDpi="600" orientation="landscape" paperSize="9" scale="76" r:id="rId1"/>
  <headerFooter alignWithMargins="0">
    <oddFooter>&amp;L&amp;9&amp;F&amp;C&amp;A&amp;R&amp;9Page &amp;P of &amp;N</oddFooter>
  </headerFooter>
</worksheet>
</file>

<file path=xl/worksheets/sheet10.xml><?xml version="1.0" encoding="utf-8"?>
<worksheet xmlns="http://schemas.openxmlformats.org/spreadsheetml/2006/main" xmlns:r="http://schemas.openxmlformats.org/officeDocument/2006/relationships">
  <sheetPr>
    <tabColor indexed="11"/>
    <pageSetUpPr fitToPage="1"/>
  </sheetPr>
  <dimension ref="A1:O31"/>
  <sheetViews>
    <sheetView showGridLines="0" view="pageBreakPreview" zoomScale="85" zoomScaleNormal="75" zoomScaleSheetLayoutView="85" zoomScalePageLayoutView="0" workbookViewId="0" topLeftCell="A10">
      <selection activeCell="R12" sqref="R12"/>
    </sheetView>
  </sheetViews>
  <sheetFormatPr defaultColWidth="9.140625" defaultRowHeight="12.75"/>
  <cols>
    <col min="1" max="1" width="9.140625" style="72" customWidth="1"/>
    <col min="2" max="2" width="33.8515625" style="72" customWidth="1"/>
    <col min="3" max="3" width="22.421875" style="72" customWidth="1"/>
    <col min="4" max="4" width="16.7109375" style="72" customWidth="1"/>
    <col min="5" max="5" width="12.57421875" style="72" customWidth="1"/>
    <col min="6" max="6" width="15.7109375" style="72" customWidth="1"/>
    <col min="7" max="11" width="9.140625" style="72" customWidth="1"/>
    <col min="12" max="12" width="3.28125" style="72" customWidth="1"/>
    <col min="13" max="14" width="9.140625" style="72" customWidth="1"/>
    <col min="15" max="15" width="10.8515625" style="72" customWidth="1"/>
    <col min="16" max="16384" width="9.140625" style="72" customWidth="1"/>
  </cols>
  <sheetData>
    <row r="1" spans="1:11" ht="35.25" customHeight="1">
      <c r="A1" s="1575" t="s">
        <v>61</v>
      </c>
      <c r="B1" s="1575"/>
      <c r="C1" s="1575"/>
      <c r="D1" s="1575"/>
      <c r="E1" s="1575"/>
      <c r="F1" s="1575"/>
      <c r="G1" s="35"/>
      <c r="H1" s="35"/>
      <c r="I1" s="12"/>
      <c r="J1" s="12"/>
      <c r="K1" s="12"/>
    </row>
    <row r="2" ht="16.5" thickBot="1">
      <c r="A2" s="98" t="s">
        <v>157</v>
      </c>
    </row>
    <row r="3" spans="1:11" ht="15.75" thickBot="1">
      <c r="A3" s="1576" t="s">
        <v>70</v>
      </c>
      <c r="B3" s="1577"/>
      <c r="C3" s="1616" t="str">
        <f>IF('LFA_Programmatic Progress_1A'!C7="","",'LFA_Programmatic Progress_1A'!C7)</f>
        <v>MNT-910-G03-H</v>
      </c>
      <c r="D3" s="1617"/>
      <c r="E3" s="1617"/>
      <c r="F3" s="1618"/>
      <c r="G3" s="73"/>
      <c r="H3" s="73"/>
      <c r="I3" s="73"/>
      <c r="J3" s="73"/>
      <c r="K3" s="73"/>
    </row>
    <row r="4" spans="1:11" ht="15">
      <c r="A4" s="493" t="s">
        <v>274</v>
      </c>
      <c r="B4" s="513"/>
      <c r="C4" s="53" t="s">
        <v>280</v>
      </c>
      <c r="D4" s="505" t="str">
        <f>IF('LFA_Programmatic Progress_1A'!D12="Select","",'LFA_Programmatic Progress_1A'!D12)</f>
        <v>Semester</v>
      </c>
      <c r="E4" s="5" t="s">
        <v>281</v>
      </c>
      <c r="F4" s="47">
        <f>IF('LFA_Programmatic Progress_1A'!F12="Select","",'LFA_Programmatic Progress_1A'!F12)</f>
        <v>6</v>
      </c>
      <c r="G4" s="73"/>
      <c r="H4" s="73"/>
      <c r="I4" s="73"/>
      <c r="J4" s="73"/>
      <c r="K4" s="73"/>
    </row>
    <row r="5" spans="1:11" ht="15">
      <c r="A5" s="514" t="s">
        <v>275</v>
      </c>
      <c r="B5" s="40"/>
      <c r="C5" s="54" t="s">
        <v>243</v>
      </c>
      <c r="D5" s="520">
        <f>IF('LFA_Programmatic Progress_1A'!D13="","",'LFA_Programmatic Progress_1A'!D13)</f>
        <v>41275</v>
      </c>
      <c r="E5" s="5" t="s">
        <v>261</v>
      </c>
      <c r="F5" s="521">
        <f>IF('LFA_Programmatic Progress_1A'!F13="","",'LFA_Programmatic Progress_1A'!F13)</f>
        <v>41455</v>
      </c>
      <c r="G5" s="73"/>
      <c r="H5" s="73"/>
      <c r="I5" s="73"/>
      <c r="J5" s="73"/>
      <c r="K5" s="73"/>
    </row>
    <row r="6" spans="1:11" ht="15.75" thickBot="1">
      <c r="A6" s="55" t="s">
        <v>276</v>
      </c>
      <c r="B6" s="41"/>
      <c r="C6" s="1629">
        <f>IF('LFA_Programmatic Progress_1A'!C14="Select","",'LFA_Programmatic Progress_1A'!C14)</f>
        <v>6</v>
      </c>
      <c r="D6" s="1630"/>
      <c r="E6" s="1630"/>
      <c r="F6" s="1631"/>
      <c r="G6" s="73"/>
      <c r="H6" s="73"/>
      <c r="I6" s="73"/>
      <c r="J6" s="73"/>
      <c r="K6" s="73"/>
    </row>
    <row r="8" spans="1:11" ht="20.25">
      <c r="A8" s="172" t="s">
        <v>502</v>
      </c>
      <c r="B8" s="172"/>
      <c r="C8" s="172"/>
      <c r="D8" s="172"/>
      <c r="E8" s="172"/>
      <c r="F8" s="172"/>
      <c r="G8" s="172"/>
      <c r="H8" s="172"/>
      <c r="I8" s="172"/>
      <c r="J8" s="172"/>
      <c r="K8" s="172"/>
    </row>
    <row r="9" spans="1:11" ht="20.25">
      <c r="A9" s="172"/>
      <c r="B9" s="172"/>
      <c r="C9" s="172"/>
      <c r="D9" s="172"/>
      <c r="E9" s="172"/>
      <c r="F9" s="172"/>
      <c r="G9" s="172"/>
      <c r="H9" s="172"/>
      <c r="I9" s="172"/>
      <c r="J9" s="172"/>
      <c r="K9" s="172"/>
    </row>
    <row r="10" spans="1:15" ht="20.25" customHeight="1">
      <c r="A10" s="1886" t="s">
        <v>289</v>
      </c>
      <c r="B10" s="1887"/>
      <c r="C10" s="1887"/>
      <c r="D10" s="1887"/>
      <c r="E10" s="1887"/>
      <c r="F10" s="1887"/>
      <c r="G10" s="1887"/>
      <c r="H10" s="1887"/>
      <c r="I10" s="1887"/>
      <c r="J10" s="1887"/>
      <c r="K10" s="1887"/>
      <c r="L10" s="1887"/>
      <c r="M10" s="1887"/>
      <c r="N10" s="1887"/>
      <c r="O10" s="1887"/>
    </row>
    <row r="11" spans="1:11" ht="36" customHeight="1">
      <c r="A11" s="1881" t="s">
        <v>627</v>
      </c>
      <c r="B11" s="1882"/>
      <c r="C11" s="1882"/>
      <c r="D11" s="1882"/>
      <c r="E11" s="1882"/>
      <c r="F11" s="1882"/>
      <c r="G11" s="1882"/>
      <c r="H11" s="1882"/>
      <c r="I11" s="1882"/>
      <c r="J11" s="1882"/>
      <c r="K11" s="1882"/>
    </row>
    <row r="12" spans="1:15" ht="409.5" customHeight="1">
      <c r="A12" s="1883" t="s">
        <v>770</v>
      </c>
      <c r="B12" s="1884"/>
      <c r="C12" s="1884"/>
      <c r="D12" s="1884"/>
      <c r="E12" s="1884"/>
      <c r="F12" s="1884"/>
      <c r="G12" s="1884"/>
      <c r="H12" s="1884"/>
      <c r="I12" s="1884"/>
      <c r="J12" s="1884"/>
      <c r="K12" s="1884"/>
      <c r="L12" s="1884"/>
      <c r="M12" s="1884"/>
      <c r="N12" s="1884"/>
      <c r="O12" s="1885"/>
    </row>
    <row r="13" spans="1:15" ht="11.25" customHeight="1">
      <c r="A13" s="1908"/>
      <c r="B13" s="1909"/>
      <c r="C13" s="1909"/>
      <c r="D13" s="1909"/>
      <c r="E13" s="1909"/>
      <c r="F13" s="1909"/>
      <c r="G13" s="1909"/>
      <c r="H13" s="1909"/>
      <c r="I13" s="1909"/>
      <c r="J13" s="1909"/>
      <c r="K13" s="1909"/>
      <c r="L13" s="1909"/>
      <c r="M13" s="1909"/>
      <c r="N13" s="1909"/>
      <c r="O13" s="1910"/>
    </row>
    <row r="14" spans="1:15" ht="0.75" customHeight="1">
      <c r="A14" s="1908"/>
      <c r="B14" s="1909"/>
      <c r="C14" s="1909"/>
      <c r="D14" s="1909"/>
      <c r="E14" s="1909"/>
      <c r="F14" s="1909"/>
      <c r="G14" s="1909"/>
      <c r="H14" s="1909"/>
      <c r="I14" s="1909"/>
      <c r="J14" s="1909"/>
      <c r="K14" s="1909"/>
      <c r="L14" s="1909"/>
      <c r="M14" s="1909"/>
      <c r="N14" s="1909"/>
      <c r="O14" s="1910"/>
    </row>
    <row r="15" spans="1:15" ht="2.25" customHeight="1">
      <c r="A15" s="1908"/>
      <c r="B15" s="1909"/>
      <c r="C15" s="1909"/>
      <c r="D15" s="1909"/>
      <c r="E15" s="1909"/>
      <c r="F15" s="1909"/>
      <c r="G15" s="1909"/>
      <c r="H15" s="1909"/>
      <c r="I15" s="1909"/>
      <c r="J15" s="1909"/>
      <c r="K15" s="1909"/>
      <c r="L15" s="1909"/>
      <c r="M15" s="1909"/>
      <c r="N15" s="1909"/>
      <c r="O15" s="1910"/>
    </row>
    <row r="16" spans="1:15" ht="99.75" customHeight="1">
      <c r="A16" s="1911" t="s">
        <v>771</v>
      </c>
      <c r="B16" s="1912"/>
      <c r="C16" s="1912"/>
      <c r="D16" s="1912"/>
      <c r="E16" s="1912"/>
      <c r="F16" s="1912"/>
      <c r="G16" s="1912"/>
      <c r="H16" s="1912"/>
      <c r="I16" s="1912"/>
      <c r="J16" s="1912"/>
      <c r="K16" s="1912"/>
      <c r="L16" s="1912"/>
      <c r="M16" s="1912"/>
      <c r="N16" s="1912"/>
      <c r="O16" s="1913"/>
    </row>
    <row r="17" spans="1:11" ht="20.25">
      <c r="A17" s="172"/>
      <c r="B17" s="172"/>
      <c r="C17" s="172"/>
      <c r="D17" s="172"/>
      <c r="E17" s="172"/>
      <c r="F17" s="172"/>
      <c r="G17" s="172"/>
      <c r="H17" s="172"/>
      <c r="I17" s="172"/>
      <c r="J17" s="172"/>
      <c r="K17" s="172"/>
    </row>
    <row r="18" spans="1:15" ht="18">
      <c r="A18" s="1888" t="s">
        <v>285</v>
      </c>
      <c r="B18" s="1889"/>
      <c r="C18" s="1889"/>
      <c r="D18" s="1889"/>
      <c r="E18" s="1889"/>
      <c r="F18" s="1889"/>
      <c r="G18" s="1889"/>
      <c r="H18" s="1889"/>
      <c r="I18" s="1889"/>
      <c r="J18" s="1889"/>
      <c r="K18" s="1889"/>
      <c r="L18" s="1889"/>
      <c r="M18" s="1889"/>
      <c r="N18" s="1889"/>
      <c r="O18" s="1889"/>
    </row>
    <row r="19" spans="1:15" ht="12.75" customHeight="1">
      <c r="A19" s="1890" t="s">
        <v>769</v>
      </c>
      <c r="B19" s="1891"/>
      <c r="C19" s="1891"/>
      <c r="D19" s="1891"/>
      <c r="E19" s="1891"/>
      <c r="F19" s="1891"/>
      <c r="G19" s="1891"/>
      <c r="H19" s="1891"/>
      <c r="I19" s="1891"/>
      <c r="J19" s="1891"/>
      <c r="K19" s="1891"/>
      <c r="L19" s="1891"/>
      <c r="M19" s="1891"/>
      <c r="N19" s="1891"/>
      <c r="O19" s="1892"/>
    </row>
    <row r="20" spans="1:15" ht="12.75" customHeight="1">
      <c r="A20" s="1893"/>
      <c r="B20" s="1894"/>
      <c r="C20" s="1894"/>
      <c r="D20" s="1894"/>
      <c r="E20" s="1894"/>
      <c r="F20" s="1894"/>
      <c r="G20" s="1894"/>
      <c r="H20" s="1894"/>
      <c r="I20" s="1894"/>
      <c r="J20" s="1894"/>
      <c r="K20" s="1894"/>
      <c r="L20" s="1894"/>
      <c r="M20" s="1894"/>
      <c r="N20" s="1894"/>
      <c r="O20" s="1895"/>
    </row>
    <row r="21" spans="1:15" ht="12.75" customHeight="1">
      <c r="A21" s="1893"/>
      <c r="B21" s="1894"/>
      <c r="C21" s="1894"/>
      <c r="D21" s="1894"/>
      <c r="E21" s="1894"/>
      <c r="F21" s="1894"/>
      <c r="G21" s="1894"/>
      <c r="H21" s="1894"/>
      <c r="I21" s="1894"/>
      <c r="J21" s="1894"/>
      <c r="K21" s="1894"/>
      <c r="L21" s="1894"/>
      <c r="M21" s="1894"/>
      <c r="N21" s="1894"/>
      <c r="O21" s="1895"/>
    </row>
    <row r="22" spans="1:15" ht="12.75" customHeight="1">
      <c r="A22" s="1893"/>
      <c r="B22" s="1894"/>
      <c r="C22" s="1894"/>
      <c r="D22" s="1894"/>
      <c r="E22" s="1894"/>
      <c r="F22" s="1894"/>
      <c r="G22" s="1894"/>
      <c r="H22" s="1894"/>
      <c r="I22" s="1894"/>
      <c r="J22" s="1894"/>
      <c r="K22" s="1894"/>
      <c r="L22" s="1894"/>
      <c r="M22" s="1894"/>
      <c r="N22" s="1894"/>
      <c r="O22" s="1895"/>
    </row>
    <row r="23" spans="1:15" ht="49.5" customHeight="1">
      <c r="A23" s="1896"/>
      <c r="B23" s="1897"/>
      <c r="C23" s="1897"/>
      <c r="D23" s="1897"/>
      <c r="E23" s="1897"/>
      <c r="F23" s="1897"/>
      <c r="G23" s="1897"/>
      <c r="H23" s="1897"/>
      <c r="I23" s="1897"/>
      <c r="J23" s="1897"/>
      <c r="K23" s="1897"/>
      <c r="L23" s="1897"/>
      <c r="M23" s="1897"/>
      <c r="N23" s="1897"/>
      <c r="O23" s="1898"/>
    </row>
    <row r="24" spans="1:11" ht="14.25">
      <c r="A24" s="558"/>
      <c r="B24" s="558"/>
      <c r="C24" s="558"/>
      <c r="D24" s="558"/>
      <c r="E24" s="558"/>
      <c r="F24" s="558"/>
      <c r="G24" s="558"/>
      <c r="H24" s="558"/>
      <c r="I24" s="558"/>
      <c r="J24" s="558"/>
      <c r="K24" s="558"/>
    </row>
    <row r="25" spans="1:15" ht="18">
      <c r="A25" s="1888" t="s">
        <v>286</v>
      </c>
      <c r="B25" s="1889"/>
      <c r="C25" s="1889"/>
      <c r="D25" s="1889"/>
      <c r="E25" s="1889"/>
      <c r="F25" s="1889"/>
      <c r="G25" s="1889"/>
      <c r="H25" s="1889"/>
      <c r="I25" s="1889"/>
      <c r="J25" s="1889"/>
      <c r="K25" s="1889"/>
      <c r="L25" s="1889"/>
      <c r="M25" s="1889"/>
      <c r="N25" s="1889"/>
      <c r="O25" s="1889"/>
    </row>
    <row r="26" spans="1:15" ht="12.75" customHeight="1">
      <c r="A26" s="1899"/>
      <c r="B26" s="1900"/>
      <c r="C26" s="1900"/>
      <c r="D26" s="1900"/>
      <c r="E26" s="1900"/>
      <c r="F26" s="1900"/>
      <c r="G26" s="1900"/>
      <c r="H26" s="1900"/>
      <c r="I26" s="1900"/>
      <c r="J26" s="1900"/>
      <c r="K26" s="1900"/>
      <c r="L26" s="1900"/>
      <c r="M26" s="1900"/>
      <c r="N26" s="1900"/>
      <c r="O26" s="1901"/>
    </row>
    <row r="27" spans="1:15" ht="12.75" customHeight="1">
      <c r="A27" s="1902"/>
      <c r="B27" s="1903"/>
      <c r="C27" s="1903"/>
      <c r="D27" s="1903"/>
      <c r="E27" s="1903"/>
      <c r="F27" s="1903"/>
      <c r="G27" s="1903"/>
      <c r="H27" s="1903"/>
      <c r="I27" s="1903"/>
      <c r="J27" s="1903"/>
      <c r="K27" s="1903"/>
      <c r="L27" s="1903"/>
      <c r="M27" s="1903"/>
      <c r="N27" s="1903"/>
      <c r="O27" s="1904"/>
    </row>
    <row r="28" spans="1:15" ht="12.75" customHeight="1">
      <c r="A28" s="1902"/>
      <c r="B28" s="1903"/>
      <c r="C28" s="1903"/>
      <c r="D28" s="1903"/>
      <c r="E28" s="1903"/>
      <c r="F28" s="1903"/>
      <c r="G28" s="1903"/>
      <c r="H28" s="1903"/>
      <c r="I28" s="1903"/>
      <c r="J28" s="1903"/>
      <c r="K28" s="1903"/>
      <c r="L28" s="1903"/>
      <c r="M28" s="1903"/>
      <c r="N28" s="1903"/>
      <c r="O28" s="1904"/>
    </row>
    <row r="29" spans="1:15" ht="12.75" customHeight="1">
      <c r="A29" s="1902"/>
      <c r="B29" s="1903"/>
      <c r="C29" s="1903"/>
      <c r="D29" s="1903"/>
      <c r="E29" s="1903"/>
      <c r="F29" s="1903"/>
      <c r="G29" s="1903"/>
      <c r="H29" s="1903"/>
      <c r="I29" s="1903"/>
      <c r="J29" s="1903"/>
      <c r="K29" s="1903"/>
      <c r="L29" s="1903"/>
      <c r="M29" s="1903"/>
      <c r="N29" s="1903"/>
      <c r="O29" s="1904"/>
    </row>
    <row r="30" spans="1:15" ht="12.75" customHeight="1">
      <c r="A30" s="1905"/>
      <c r="B30" s="1906"/>
      <c r="C30" s="1906"/>
      <c r="D30" s="1906"/>
      <c r="E30" s="1906"/>
      <c r="F30" s="1906"/>
      <c r="G30" s="1906"/>
      <c r="H30" s="1906"/>
      <c r="I30" s="1906"/>
      <c r="J30" s="1906"/>
      <c r="K30" s="1906"/>
      <c r="L30" s="1906"/>
      <c r="M30" s="1906"/>
      <c r="N30" s="1906"/>
      <c r="O30" s="1907"/>
    </row>
    <row r="31" spans="1:11" ht="12.75">
      <c r="A31" s="3"/>
      <c r="B31" s="3"/>
      <c r="C31" s="3"/>
      <c r="D31" s="3"/>
      <c r="E31" s="3"/>
      <c r="F31" s="3"/>
      <c r="G31" s="3"/>
      <c r="H31" s="3"/>
      <c r="I31" s="3"/>
      <c r="J31" s="3"/>
      <c r="K31" s="3"/>
    </row>
  </sheetData>
  <sheetProtection password="92D1" sheet="1" formatCells="0" formatColumns="0" formatRows="0"/>
  <mergeCells count="15">
    <mergeCell ref="A18:O18"/>
    <mergeCell ref="A25:O25"/>
    <mergeCell ref="A19:O23"/>
    <mergeCell ref="A26:O30"/>
    <mergeCell ref="A13:O13"/>
    <mergeCell ref="A16:O16"/>
    <mergeCell ref="A15:O15"/>
    <mergeCell ref="A14:O14"/>
    <mergeCell ref="A1:F1"/>
    <mergeCell ref="A3:B3"/>
    <mergeCell ref="C3:F3"/>
    <mergeCell ref="C6:F6"/>
    <mergeCell ref="A11:K11"/>
    <mergeCell ref="A12:O12"/>
    <mergeCell ref="A10:O10"/>
  </mergeCells>
  <printOptions horizontalCentered="1"/>
  <pageMargins left="0.7480314960629921" right="0.7480314960629921" top="0.5905511811023623" bottom="0.5905511811023623" header="0.5118110236220472" footer="0.5118110236220472"/>
  <pageSetup cellComments="asDisplayed" fitToHeight="0" fitToWidth="1" horizontalDpi="600" verticalDpi="600" orientation="landscape" paperSize="9" scale="67" r:id="rId1"/>
  <headerFooter>
    <oddFooter>&amp;L&amp;9&amp;F&amp;C&amp;A&amp;R&amp;9Page &amp;P of &amp;N</oddFooter>
  </headerFooter>
</worksheet>
</file>

<file path=xl/worksheets/sheet11.xml><?xml version="1.0" encoding="utf-8"?>
<worksheet xmlns="http://schemas.openxmlformats.org/spreadsheetml/2006/main" xmlns:r="http://schemas.openxmlformats.org/officeDocument/2006/relationships">
  <sheetPr>
    <tabColor indexed="11"/>
    <pageSetUpPr fitToPage="1"/>
  </sheetPr>
  <dimension ref="A1:O40"/>
  <sheetViews>
    <sheetView showGridLines="0" view="pageBreakPreview" zoomScale="70" zoomScaleNormal="70" zoomScaleSheetLayoutView="70" zoomScalePageLayoutView="75" workbookViewId="0" topLeftCell="A7">
      <selection activeCell="C34" sqref="C34:E34"/>
    </sheetView>
  </sheetViews>
  <sheetFormatPr defaultColWidth="9.140625" defaultRowHeight="12.75"/>
  <cols>
    <col min="1" max="1" width="24.421875" style="72" customWidth="1"/>
    <col min="2" max="2" width="29.00390625" style="72" customWidth="1"/>
    <col min="3" max="3" width="29.7109375" style="72" customWidth="1"/>
    <col min="4" max="4" width="18.421875" style="72" customWidth="1"/>
    <col min="5" max="5" width="12.28125" style="72" customWidth="1"/>
    <col min="6" max="6" width="19.28125" style="72" customWidth="1"/>
    <col min="7" max="7" width="9.140625" style="72" customWidth="1"/>
    <col min="8" max="8" width="6.28125" style="72" customWidth="1"/>
    <col min="9" max="9" width="9.140625" style="72" customWidth="1"/>
    <col min="10" max="10" width="9.7109375" style="72" customWidth="1"/>
    <col min="11" max="11" width="18.140625" style="539" customWidth="1"/>
    <col min="12" max="13" width="20.140625" style="72" customWidth="1"/>
    <col min="14" max="16384" width="9.140625" style="72" customWidth="1"/>
  </cols>
  <sheetData>
    <row r="1" spans="1:13" ht="25.5" customHeight="1">
      <c r="A1" s="1694" t="s">
        <v>61</v>
      </c>
      <c r="B1" s="1694"/>
      <c r="C1" s="1694"/>
      <c r="D1" s="1694"/>
      <c r="E1" s="1694"/>
      <c r="F1" s="1694"/>
      <c r="G1" s="34"/>
      <c r="H1" s="34"/>
      <c r="I1" s="34"/>
      <c r="J1" s="2"/>
      <c r="K1" s="2"/>
      <c r="L1" s="2"/>
      <c r="M1" s="3"/>
    </row>
    <row r="2" spans="1:13" s="63" customFormat="1" ht="27.75" customHeight="1" thickBot="1">
      <c r="A2" s="99" t="s">
        <v>156</v>
      </c>
      <c r="B2" s="13"/>
      <c r="C2" s="13"/>
      <c r="D2" s="37"/>
      <c r="E2" s="13"/>
      <c r="F2" s="13"/>
      <c r="G2" s="13"/>
      <c r="H2" s="38"/>
      <c r="I2" s="13"/>
      <c r="J2" s="13"/>
      <c r="K2" s="13"/>
      <c r="L2" s="13"/>
      <c r="M2" s="13"/>
    </row>
    <row r="3" spans="1:13" ht="15" customHeight="1">
      <c r="A3" s="1940" t="s">
        <v>68</v>
      </c>
      <c r="B3" s="1941"/>
      <c r="C3" s="1918" t="str">
        <f>IF('PR_Programmatic Progress_1A'!C5:F5="","",'PR_Programmatic Progress_1A'!C5:F5)</f>
        <v>Montenegro</v>
      </c>
      <c r="D3" s="1918"/>
      <c r="E3" s="1918"/>
      <c r="F3" s="1919"/>
      <c r="G3" s="3"/>
      <c r="H3" s="3"/>
      <c r="I3" s="3"/>
      <c r="J3" s="3"/>
      <c r="K3" s="3"/>
      <c r="L3" s="3"/>
      <c r="M3" s="3"/>
    </row>
    <row r="4" spans="1:13" ht="15" customHeight="1">
      <c r="A4" s="1930" t="s">
        <v>69</v>
      </c>
      <c r="B4" s="1931"/>
      <c r="C4" s="1927" t="str">
        <f>IF('PR_Programmatic Progress_1A'!C6:F6="Select","",'PR_Programmatic Progress_1A'!C6:F6)</f>
        <v>HIV/AIDS</v>
      </c>
      <c r="D4" s="1927"/>
      <c r="E4" s="1927"/>
      <c r="F4" s="1928"/>
      <c r="G4" s="3"/>
      <c r="H4" s="3"/>
      <c r="I4" s="3"/>
      <c r="J4" s="3"/>
      <c r="K4" s="3"/>
      <c r="L4" s="3"/>
      <c r="M4" s="3"/>
    </row>
    <row r="5" spans="1:13" ht="24.75" customHeight="1">
      <c r="A5" s="1930" t="s">
        <v>70</v>
      </c>
      <c r="B5" s="1931"/>
      <c r="C5" s="1934" t="str">
        <f>IF('PR_Programmatic Progress_1A'!C7:F7="","",'PR_Programmatic Progress_1A'!C7:F7)</f>
        <v>MNT-910-G03-H</v>
      </c>
      <c r="D5" s="1934"/>
      <c r="E5" s="1934"/>
      <c r="F5" s="1935"/>
      <c r="G5" s="3"/>
      <c r="H5" s="3"/>
      <c r="I5" s="3"/>
      <c r="J5" s="3"/>
      <c r="K5" s="3"/>
      <c r="L5" s="3"/>
      <c r="M5" s="3"/>
    </row>
    <row r="6" spans="1:13" s="63" customFormat="1" ht="15" customHeight="1">
      <c r="A6" s="1568" t="s">
        <v>241</v>
      </c>
      <c r="B6" s="1569"/>
      <c r="C6" s="1936" t="str">
        <f>IF('PR_Programmatic Progress_1A'!C8:F8="","",'PR_Programmatic Progress_1A'!C8:F8)</f>
        <v>UNDP</v>
      </c>
      <c r="D6" s="1937"/>
      <c r="E6" s="1937"/>
      <c r="F6" s="1938"/>
      <c r="G6" s="49"/>
      <c r="H6" s="13"/>
      <c r="I6" s="13"/>
      <c r="J6" s="13"/>
      <c r="K6" s="13"/>
      <c r="L6" s="13"/>
      <c r="M6" s="13"/>
    </row>
    <row r="7" spans="1:13" ht="15" customHeight="1">
      <c r="A7" s="1930" t="s">
        <v>266</v>
      </c>
      <c r="B7" s="1931"/>
      <c r="C7" s="1944">
        <f>IF('PR_Programmatic Progress_1A'!C9:F9="","",'PR_Programmatic Progress_1A'!C9:F9)</f>
        <v>40360</v>
      </c>
      <c r="D7" s="1944"/>
      <c r="E7" s="1944"/>
      <c r="F7" s="1945"/>
      <c r="G7" s="3"/>
      <c r="H7" s="3"/>
      <c r="I7" s="3"/>
      <c r="J7" s="3"/>
      <c r="K7" s="3"/>
      <c r="L7" s="3"/>
      <c r="M7" s="3"/>
    </row>
    <row r="8" spans="1:13" ht="15" customHeight="1" thickBot="1">
      <c r="A8" s="1920" t="s">
        <v>242</v>
      </c>
      <c r="B8" s="1921"/>
      <c r="C8" s="1925" t="str">
        <f>IF('PR_Programmatic Progress_1A'!C10="Select","",'PR_Programmatic Progress_1A'!C10)</f>
        <v>EUR</v>
      </c>
      <c r="D8" s="1925"/>
      <c r="E8" s="1925"/>
      <c r="F8" s="1926"/>
      <c r="G8" s="3"/>
      <c r="H8" s="3"/>
      <c r="I8" s="3"/>
      <c r="J8" s="3"/>
      <c r="K8" s="3"/>
      <c r="L8" s="3"/>
      <c r="M8" s="3"/>
    </row>
    <row r="9" spans="1:13" s="63" customFormat="1" ht="27" customHeight="1" thickBot="1">
      <c r="A9" s="98" t="s">
        <v>157</v>
      </c>
      <c r="B9" s="10"/>
      <c r="C9" s="10"/>
      <c r="D9" s="36"/>
      <c r="E9" s="10"/>
      <c r="F9" s="10"/>
      <c r="G9" s="10"/>
      <c r="H9" s="11"/>
      <c r="I9" s="10"/>
      <c r="J9" s="12"/>
      <c r="K9" s="12"/>
      <c r="L9" s="12"/>
      <c r="M9" s="13"/>
    </row>
    <row r="10" spans="1:13" s="73" customFormat="1" ht="15" customHeight="1">
      <c r="A10" s="494" t="s">
        <v>274</v>
      </c>
      <c r="B10" s="497"/>
      <c r="C10" s="53" t="s">
        <v>280</v>
      </c>
      <c r="D10" s="522" t="str">
        <f>IF('PR_Programmatic Progress_1A'!D12="Select","",'PR_Programmatic Progress_1A'!D12)</f>
        <v>Semester</v>
      </c>
      <c r="E10" s="43" t="s">
        <v>281</v>
      </c>
      <c r="F10" s="81">
        <f>IF('PR_Programmatic Progress_1A'!F12="Select","",'PR_Programmatic Progress_1A'!F12)</f>
        <v>6</v>
      </c>
      <c r="G10" s="4"/>
      <c r="H10" s="4"/>
      <c r="I10" s="4"/>
      <c r="J10" s="4"/>
      <c r="K10" s="4"/>
      <c r="L10" s="4"/>
      <c r="M10" s="4"/>
    </row>
    <row r="11" spans="1:13" s="73" customFormat="1" ht="15" customHeight="1">
      <c r="A11" s="514" t="s">
        <v>275</v>
      </c>
      <c r="B11" s="40"/>
      <c r="C11" s="54" t="s">
        <v>243</v>
      </c>
      <c r="D11" s="520">
        <f>IF('PR_Programmatic Progress_1A'!D13="","",'PR_Programmatic Progress_1A'!D13)</f>
        <v>41275</v>
      </c>
      <c r="E11" s="5" t="s">
        <v>261</v>
      </c>
      <c r="F11" s="521">
        <f>IF('PR_Programmatic Progress_1A'!F13="","",'PR_Programmatic Progress_1A'!F13)</f>
        <v>41455</v>
      </c>
      <c r="G11" s="4"/>
      <c r="H11" s="4"/>
      <c r="I11" s="4"/>
      <c r="J11" s="4"/>
      <c r="K11" s="4"/>
      <c r="L11" s="4"/>
      <c r="M11" s="4"/>
    </row>
    <row r="12" spans="1:13" s="73" customFormat="1" ht="15" customHeight="1" thickBot="1">
      <c r="A12" s="55" t="s">
        <v>276</v>
      </c>
      <c r="B12" s="41"/>
      <c r="C12" s="1629">
        <f>IF('PR_Programmatic Progress_1A'!C14:F14="Select","",'PR_Programmatic Progress_1A'!C14:F14)</f>
        <v>6</v>
      </c>
      <c r="D12" s="1630"/>
      <c r="E12" s="1630"/>
      <c r="F12" s="1631"/>
      <c r="G12" s="4"/>
      <c r="H12" s="4"/>
      <c r="I12" s="4"/>
      <c r="J12" s="4"/>
      <c r="K12" s="4"/>
      <c r="L12" s="4"/>
      <c r="M12" s="4"/>
    </row>
    <row r="13" spans="1:13" s="63" customFormat="1" ht="27" customHeight="1" thickBot="1">
      <c r="A13" s="98" t="s">
        <v>158</v>
      </c>
      <c r="B13" s="10"/>
      <c r="C13" s="10"/>
      <c r="D13" s="36"/>
      <c r="E13" s="10"/>
      <c r="F13" s="10"/>
      <c r="G13" s="10"/>
      <c r="H13" s="11"/>
      <c r="I13" s="10"/>
      <c r="J13" s="12"/>
      <c r="K13" s="12"/>
      <c r="L13" s="12"/>
      <c r="M13" s="13"/>
    </row>
    <row r="14" spans="1:13" s="73" customFormat="1" ht="15" customHeight="1">
      <c r="A14" s="494" t="s">
        <v>232</v>
      </c>
      <c r="B14" s="497"/>
      <c r="C14" s="53" t="s">
        <v>280</v>
      </c>
      <c r="D14" s="522" t="str">
        <f>IF('PR_Programmatic Progress_1A'!D16="Select","",'PR_Programmatic Progress_1A'!D16)</f>
        <v>Annual</v>
      </c>
      <c r="E14" s="43" t="s">
        <v>281</v>
      </c>
      <c r="F14" s="81" t="str">
        <f>IF('PR_Programmatic Progress_1A'!F16="Select","",'PR_Programmatic Progress_1A'!F16)</f>
        <v>N/A</v>
      </c>
      <c r="G14" s="4"/>
      <c r="H14" s="4"/>
      <c r="I14" s="4"/>
      <c r="J14" s="4"/>
      <c r="K14" s="4"/>
      <c r="L14" s="4"/>
      <c r="M14" s="4"/>
    </row>
    <row r="15" spans="1:13" s="73" customFormat="1" ht="15" customHeight="1">
      <c r="A15" s="514" t="s">
        <v>307</v>
      </c>
      <c r="B15" s="40"/>
      <c r="C15" s="54" t="s">
        <v>243</v>
      </c>
      <c r="D15" s="520">
        <f>IF('PR_Programmatic Progress_1A'!D17="","",'PR_Programmatic Progress_1A'!D17)</f>
      </c>
      <c r="E15" s="5" t="s">
        <v>261</v>
      </c>
      <c r="F15" s="521">
        <f>IF('PR_Programmatic Progress_1A'!F17="","",'PR_Programmatic Progress_1A'!F17)</f>
      </c>
      <c r="G15" s="4"/>
      <c r="H15" s="4"/>
      <c r="I15" s="4"/>
      <c r="J15" s="4"/>
      <c r="K15" s="4"/>
      <c r="L15" s="4"/>
      <c r="M15" s="4"/>
    </row>
    <row r="16" spans="1:13" s="73" customFormat="1" ht="15" customHeight="1" thickBot="1">
      <c r="A16" s="55" t="s">
        <v>308</v>
      </c>
      <c r="B16" s="41"/>
      <c r="C16" s="1629" t="str">
        <f>IF('PR_Programmatic Progress_1A'!C18:F18="Select","",'PR_Programmatic Progress_1A'!C18:F18)</f>
        <v>N/A</v>
      </c>
      <c r="D16" s="1630"/>
      <c r="E16" s="1630"/>
      <c r="F16" s="1631"/>
      <c r="G16" s="4"/>
      <c r="H16" s="4"/>
      <c r="I16" s="4"/>
      <c r="J16" s="4"/>
      <c r="K16" s="4"/>
      <c r="L16" s="4"/>
      <c r="M16" s="4"/>
    </row>
    <row r="17" spans="1:13" ht="16.5" customHeight="1">
      <c r="A17" s="42"/>
      <c r="B17" s="42"/>
      <c r="C17" s="24"/>
      <c r="D17" s="24"/>
      <c r="E17" s="24"/>
      <c r="F17" s="24"/>
      <c r="G17" s="31"/>
      <c r="H17" s="31"/>
      <c r="I17" s="31"/>
      <c r="J17" s="31"/>
      <c r="K17" s="31"/>
      <c r="L17" s="31"/>
      <c r="M17" s="31"/>
    </row>
    <row r="18" spans="1:15" ht="36.75" customHeight="1">
      <c r="A18" s="165" t="s">
        <v>503</v>
      </c>
      <c r="B18" s="166"/>
      <c r="C18" s="7"/>
      <c r="D18" s="6"/>
      <c r="E18" s="6"/>
      <c r="F18" s="6"/>
      <c r="G18" s="6"/>
      <c r="H18" s="7"/>
      <c r="I18" s="6"/>
      <c r="J18" s="6"/>
      <c r="K18" s="8"/>
      <c r="L18" s="6"/>
      <c r="M18" s="2"/>
      <c r="N18" s="69"/>
      <c r="O18" s="69"/>
    </row>
    <row r="19" spans="1:13" s="74" customFormat="1" ht="18.75" thickBot="1">
      <c r="A19" s="1932" t="s">
        <v>258</v>
      </c>
      <c r="B19" s="1933"/>
      <c r="C19" s="1933"/>
      <c r="D19" s="1933"/>
      <c r="E19" s="1933"/>
      <c r="F19" s="1933"/>
      <c r="G19" s="1933"/>
      <c r="H19" s="1933"/>
      <c r="I19" s="1933"/>
      <c r="J19" s="1933"/>
      <c r="K19" s="1933"/>
      <c r="L19" s="1933"/>
      <c r="M19" s="1933"/>
    </row>
    <row r="20" spans="1:13" s="74" customFormat="1" ht="15.75">
      <c r="A20" s="1640"/>
      <c r="B20" s="1640"/>
      <c r="C20" s="1640"/>
      <c r="D20" s="1640"/>
      <c r="E20" s="1640"/>
      <c r="F20" s="1640"/>
      <c r="G20" s="1640"/>
      <c r="H20" s="1640"/>
      <c r="I20" s="1640"/>
      <c r="J20" s="1640"/>
      <c r="K20" s="1640"/>
      <c r="L20" s="1640"/>
      <c r="M20" s="1640"/>
    </row>
    <row r="21" spans="1:13" s="74" customFormat="1" ht="15.75">
      <c r="A21" s="22" t="s">
        <v>150</v>
      </c>
      <c r="B21" s="18"/>
      <c r="C21" s="18"/>
      <c r="D21" s="18"/>
      <c r="E21" s="18"/>
      <c r="F21" s="18"/>
      <c r="G21" s="18"/>
      <c r="H21" s="18"/>
      <c r="I21" s="18"/>
      <c r="J21" s="18"/>
      <c r="K21" s="18"/>
      <c r="L21" s="26"/>
      <c r="M21" s="26"/>
    </row>
    <row r="22" spans="1:13" s="74" customFormat="1" ht="15.75">
      <c r="A22" s="22"/>
      <c r="B22" s="18"/>
      <c r="C22" s="18"/>
      <c r="D22" s="18"/>
      <c r="E22" s="18"/>
      <c r="F22" s="18"/>
      <c r="G22" s="18"/>
      <c r="H22" s="18"/>
      <c r="I22" s="18"/>
      <c r="J22" s="18"/>
      <c r="K22" s="18"/>
      <c r="L22" s="26"/>
      <c r="M22" s="26"/>
    </row>
    <row r="23" spans="1:13" s="74" customFormat="1" ht="29.25" customHeight="1">
      <c r="A23" s="1942" t="s">
        <v>455</v>
      </c>
      <c r="B23" s="1943"/>
      <c r="C23" s="1943"/>
      <c r="D23" s="814">
        <f>+'PR_Disbursement Request_5B'!S36</f>
        <v>0</v>
      </c>
      <c r="E23" s="464"/>
      <c r="F23" s="17"/>
      <c r="G23" s="18"/>
      <c r="H23" s="18"/>
      <c r="I23" s="18"/>
      <c r="J23" s="18"/>
      <c r="K23" s="18"/>
      <c r="L23" s="26"/>
      <c r="M23" s="26"/>
    </row>
    <row r="24" spans="1:13" s="74" customFormat="1" ht="12" customHeight="1">
      <c r="A24" s="22"/>
      <c r="B24" s="18"/>
      <c r="C24" s="18"/>
      <c r="D24" s="18"/>
      <c r="E24" s="18"/>
      <c r="F24" s="18"/>
      <c r="G24" s="18"/>
      <c r="H24" s="18"/>
      <c r="I24" s="18"/>
      <c r="J24" s="18"/>
      <c r="K24" s="18"/>
      <c r="L24" s="26"/>
      <c r="M24" s="26"/>
    </row>
    <row r="25" spans="1:13" s="74" customFormat="1" ht="15.75">
      <c r="A25" s="22" t="str">
        <f>"2.  Amount requested in words (in: "&amp;IF('PR_Programmatic Progress_1A'!$C$10="Select","please select currency in 'PR_Section 1A')",'PR_Programmatic Progress_1A'!$C$10&amp;"):")</f>
        <v>2.  Amount requested in words (in: EUR):</v>
      </c>
      <c r="B25" s="18"/>
      <c r="C25" s="17"/>
      <c r="D25" s="1939"/>
      <c r="E25" s="1939"/>
      <c r="F25" s="1939"/>
      <c r="G25" s="1939"/>
      <c r="H25" s="1939"/>
      <c r="I25" s="1939"/>
      <c r="J25" s="1939"/>
      <c r="K25" s="1939"/>
      <c r="L25" s="1939"/>
      <c r="M25" s="26"/>
    </row>
    <row r="26" spans="1:13" s="74" customFormat="1" ht="19.5" customHeight="1">
      <c r="A26" s="27"/>
      <c r="B26" s="27"/>
      <c r="C26" s="27"/>
      <c r="D26" s="27"/>
      <c r="E26" s="27"/>
      <c r="F26" s="27"/>
      <c r="G26" s="27"/>
      <c r="H26" s="27"/>
      <c r="I26" s="27"/>
      <c r="J26" s="27"/>
      <c r="K26" s="28"/>
      <c r="L26" s="27"/>
      <c r="M26" s="27"/>
    </row>
    <row r="27" spans="1:13" s="74" customFormat="1" ht="19.5" customHeight="1">
      <c r="A27" s="1932" t="s">
        <v>267</v>
      </c>
      <c r="B27" s="1933"/>
      <c r="C27" s="1933"/>
      <c r="D27" s="1933"/>
      <c r="E27" s="1933"/>
      <c r="F27" s="1933"/>
      <c r="G27" s="1933"/>
      <c r="H27" s="1933"/>
      <c r="I27" s="1933"/>
      <c r="J27" s="1933"/>
      <c r="K27" s="1933"/>
      <c r="L27" s="1933"/>
      <c r="M27" s="1933"/>
    </row>
    <row r="28" spans="1:13" s="511" customFormat="1" ht="45.75" customHeight="1">
      <c r="A28" s="1929" t="s">
        <v>270</v>
      </c>
      <c r="B28" s="1929"/>
      <c r="C28" s="1929"/>
      <c r="D28" s="1929"/>
      <c r="E28" s="1929"/>
      <c r="F28" s="1929"/>
      <c r="G28" s="1929"/>
      <c r="H28" s="1929"/>
      <c r="I28" s="1929"/>
      <c r="J28" s="1929"/>
      <c r="K28" s="1929"/>
      <c r="L28" s="1929"/>
      <c r="M28" s="1929"/>
    </row>
    <row r="29" spans="1:13" s="511" customFormat="1" ht="12.75">
      <c r="A29" s="23"/>
      <c r="B29" s="23"/>
      <c r="C29" s="23"/>
      <c r="D29" s="23"/>
      <c r="E29" s="23"/>
      <c r="F29" s="23"/>
      <c r="G29" s="23"/>
      <c r="H29" s="29"/>
      <c r="I29" s="23"/>
      <c r="J29" s="23"/>
      <c r="K29" s="30"/>
      <c r="L29" s="23"/>
      <c r="M29" s="23"/>
    </row>
    <row r="30" spans="1:13" s="511" customFormat="1" ht="37.5" customHeight="1">
      <c r="A30" s="1929" t="s">
        <v>259</v>
      </c>
      <c r="B30" s="1929"/>
      <c r="C30" s="1922"/>
      <c r="D30" s="1922"/>
      <c r="E30" s="1922"/>
      <c r="F30" s="23"/>
      <c r="G30" s="23"/>
      <c r="H30" s="29"/>
      <c r="I30" s="23"/>
      <c r="J30" s="23"/>
      <c r="K30" s="30"/>
      <c r="L30" s="23"/>
      <c r="M30" s="23"/>
    </row>
    <row r="31" spans="1:13" ht="14.25">
      <c r="A31" s="3"/>
      <c r="B31" s="3"/>
      <c r="C31" s="813"/>
      <c r="D31" s="813"/>
      <c r="E31" s="813"/>
      <c r="F31" s="3"/>
      <c r="G31" s="3"/>
      <c r="H31" s="31"/>
      <c r="I31" s="3"/>
      <c r="J31" s="3"/>
      <c r="K31" s="16"/>
      <c r="L31" s="3"/>
      <c r="M31" s="3"/>
    </row>
    <row r="32" spans="1:13" ht="28.5" customHeight="1">
      <c r="A32" s="32" t="s">
        <v>263</v>
      </c>
      <c r="B32" s="3"/>
      <c r="C32" s="1922" t="s">
        <v>748</v>
      </c>
      <c r="D32" s="1922"/>
      <c r="E32" s="1922"/>
      <c r="F32" s="3"/>
      <c r="G32" s="3"/>
      <c r="H32" s="31"/>
      <c r="I32" s="3"/>
      <c r="J32" s="3"/>
      <c r="K32" s="16"/>
      <c r="L32" s="3"/>
      <c r="M32" s="3"/>
    </row>
    <row r="33" spans="1:13" ht="25.5" customHeight="1">
      <c r="A33" s="32" t="s">
        <v>264</v>
      </c>
      <c r="B33" s="3"/>
      <c r="C33" s="1923" t="s">
        <v>749</v>
      </c>
      <c r="D33" s="1924"/>
      <c r="E33" s="1924"/>
      <c r="F33" s="3"/>
      <c r="G33" s="3"/>
      <c r="H33" s="31"/>
      <c r="I33" s="3"/>
      <c r="J33" s="3"/>
      <c r="K33" s="16"/>
      <c r="L33" s="3"/>
      <c r="M33" s="3"/>
    </row>
    <row r="34" spans="1:13" ht="25.5" customHeight="1">
      <c r="A34" s="32" t="s">
        <v>265</v>
      </c>
      <c r="B34" s="3"/>
      <c r="C34" s="1922" t="s">
        <v>782</v>
      </c>
      <c r="D34" s="1922"/>
      <c r="E34" s="1922"/>
      <c r="F34" s="3"/>
      <c r="G34" s="3"/>
      <c r="H34" s="31"/>
      <c r="I34" s="3"/>
      <c r="J34" s="3"/>
      <c r="K34" s="16"/>
      <c r="L34" s="3"/>
      <c r="M34" s="3"/>
    </row>
    <row r="35" spans="1:13" ht="12.75">
      <c r="A35" s="3"/>
      <c r="B35" s="3"/>
      <c r="C35" s="3"/>
      <c r="D35" s="3"/>
      <c r="E35" s="3"/>
      <c r="F35" s="3"/>
      <c r="G35" s="3"/>
      <c r="H35" s="31"/>
      <c r="I35" s="3"/>
      <c r="J35" s="3"/>
      <c r="K35" s="16"/>
      <c r="L35" s="3"/>
      <c r="M35" s="3"/>
    </row>
    <row r="36" spans="1:13" ht="12.75">
      <c r="A36" s="3"/>
      <c r="B36" s="3"/>
      <c r="C36" s="3"/>
      <c r="D36" s="3"/>
      <c r="E36" s="3"/>
      <c r="F36" s="3"/>
      <c r="G36" s="3"/>
      <c r="H36" s="31"/>
      <c r="I36" s="3"/>
      <c r="J36" s="3"/>
      <c r="K36" s="16"/>
      <c r="L36" s="3"/>
      <c r="M36" s="3"/>
    </row>
    <row r="37" spans="1:13" ht="12.75">
      <c r="A37" s="1914" t="s">
        <v>521</v>
      </c>
      <c r="B37" s="1915"/>
      <c r="C37" s="1915"/>
      <c r="D37" s="1915"/>
      <c r="E37" s="1915"/>
      <c r="F37" s="1915"/>
      <c r="G37" s="1915"/>
      <c r="H37" s="1916"/>
      <c r="I37" s="1915"/>
      <c r="J37" s="1915"/>
      <c r="K37" s="1917"/>
      <c r="L37" s="1915"/>
      <c r="M37" s="1915"/>
    </row>
    <row r="38" spans="1:13" ht="12.75">
      <c r="A38" s="1915"/>
      <c r="B38" s="1915"/>
      <c r="C38" s="1915"/>
      <c r="D38" s="1915"/>
      <c r="E38" s="1915"/>
      <c r="F38" s="1915"/>
      <c r="G38" s="1915"/>
      <c r="H38" s="1916"/>
      <c r="I38" s="1915"/>
      <c r="J38" s="1915"/>
      <c r="K38" s="1917"/>
      <c r="L38" s="1915"/>
      <c r="M38" s="1915"/>
    </row>
    <row r="39" spans="1:13" ht="12.75">
      <c r="A39" s="1915"/>
      <c r="B39" s="1915"/>
      <c r="C39" s="1915"/>
      <c r="D39" s="1915"/>
      <c r="E39" s="1915"/>
      <c r="F39" s="1915"/>
      <c r="G39" s="1915"/>
      <c r="H39" s="1916"/>
      <c r="I39" s="1915"/>
      <c r="J39" s="1915"/>
      <c r="K39" s="1917"/>
      <c r="L39" s="1915"/>
      <c r="M39" s="1915"/>
    </row>
    <row r="40" spans="1:13" ht="12.75">
      <c r="A40" s="3"/>
      <c r="B40" s="3"/>
      <c r="C40" s="3"/>
      <c r="D40" s="3"/>
      <c r="E40" s="3"/>
      <c r="F40" s="3"/>
      <c r="G40" s="3"/>
      <c r="H40" s="31"/>
      <c r="I40" s="3"/>
      <c r="J40" s="3"/>
      <c r="K40" s="16"/>
      <c r="L40" s="3"/>
      <c r="M40" s="3"/>
    </row>
  </sheetData>
  <sheetProtection password="92D1" sheet="1" formatCells="0" formatColumns="0"/>
  <mergeCells count="27">
    <mergeCell ref="A1:F1"/>
    <mergeCell ref="A30:B30"/>
    <mergeCell ref="C30:E30"/>
    <mergeCell ref="D25:L25"/>
    <mergeCell ref="A3:B3"/>
    <mergeCell ref="A4:B4"/>
    <mergeCell ref="A23:C23"/>
    <mergeCell ref="A5:B5"/>
    <mergeCell ref="C7:F7"/>
    <mergeCell ref="C12:F12"/>
    <mergeCell ref="A7:B7"/>
    <mergeCell ref="A27:M27"/>
    <mergeCell ref="C5:F5"/>
    <mergeCell ref="A6:B6"/>
    <mergeCell ref="C6:F6"/>
    <mergeCell ref="A20:M20"/>
    <mergeCell ref="A19:M19"/>
    <mergeCell ref="A37:M39"/>
    <mergeCell ref="C3:F3"/>
    <mergeCell ref="A8:B8"/>
    <mergeCell ref="C34:E34"/>
    <mergeCell ref="C33:E33"/>
    <mergeCell ref="C16:F16"/>
    <mergeCell ref="C8:F8"/>
    <mergeCell ref="C4:F4"/>
    <mergeCell ref="C32:E32"/>
    <mergeCell ref="A28:M28"/>
  </mergeCells>
  <dataValidations count="1">
    <dataValidation type="list" allowBlank="1" showInputMessage="1" showErrorMessage="1" sqref="C9:G9 C13:G13">
      <formula1>"Select,USD,EUR"</formula1>
    </dataValidation>
  </dataValidations>
  <printOptions horizontalCentered="1"/>
  <pageMargins left="0.7480314960629921" right="0.7480314960629921" top="0.5905511811023623" bottom="0.5905511811023623" header="0.5118110236220472" footer="0.5118110236220472"/>
  <pageSetup cellComments="asDisplayed" fitToHeight="0" fitToWidth="1" horizontalDpi="600" verticalDpi="600" orientation="landscape" paperSize="9" scale="58" r:id="rId1"/>
  <headerFooter alignWithMargins="0">
    <oddFooter>&amp;L&amp;9&amp;F&amp;C&amp;A&amp;R&amp;9Page &amp;P of &amp;N</oddFooter>
  </headerFooter>
  <ignoredErrors>
    <ignoredError sqref="C6" unlockedFormula="1"/>
  </ignoredErrors>
</worksheet>
</file>

<file path=xl/worksheets/sheet12.xml><?xml version="1.0" encoding="utf-8"?>
<worksheet xmlns="http://schemas.openxmlformats.org/spreadsheetml/2006/main" xmlns:r="http://schemas.openxmlformats.org/officeDocument/2006/relationships">
  <sheetPr>
    <tabColor indexed="11"/>
    <pageSetUpPr fitToPage="1"/>
  </sheetPr>
  <dimension ref="A1:M82"/>
  <sheetViews>
    <sheetView view="pageBreakPreview" zoomScale="60" zoomScaleNormal="70" zoomScalePageLayoutView="0" workbookViewId="0" topLeftCell="A1">
      <selection activeCell="P22" sqref="P22"/>
    </sheetView>
  </sheetViews>
  <sheetFormatPr defaultColWidth="13.28125" defaultRowHeight="12.75"/>
  <cols>
    <col min="1" max="1" width="2.421875" style="757" customWidth="1"/>
    <col min="2" max="2" width="50.00390625" style="757" customWidth="1"/>
    <col min="3" max="3" width="50.140625" style="757" customWidth="1"/>
    <col min="4" max="4" width="20.8515625" style="757" customWidth="1"/>
    <col min="5" max="5" width="25.28125" style="757" customWidth="1"/>
    <col min="6" max="6" width="43.8515625" style="757" customWidth="1"/>
    <col min="7" max="7" width="4.140625" style="757" customWidth="1"/>
    <col min="8" max="8" width="10.140625" style="757" customWidth="1"/>
    <col min="9" max="224" width="9.140625" style="757" customWidth="1"/>
    <col min="225" max="225" width="2.421875" style="757" customWidth="1"/>
    <col min="226" max="226" width="1.7109375" style="757" customWidth="1"/>
    <col min="227" max="227" width="7.00390625" style="757" customWidth="1"/>
    <col min="228" max="228" width="10.140625" style="757" customWidth="1"/>
    <col min="229" max="229" width="15.00390625" style="757" customWidth="1"/>
    <col min="230" max="233" width="5.421875" style="757" customWidth="1"/>
    <col min="234" max="250" width="4.140625" style="757" customWidth="1"/>
    <col min="251" max="251" width="1.7109375" style="757" customWidth="1"/>
    <col min="252" max="16384" width="13.28125" style="757" customWidth="1"/>
  </cols>
  <sheetData>
    <row r="1" spans="1:4" ht="25.5" customHeight="1">
      <c r="A1" s="1946" t="s">
        <v>61</v>
      </c>
      <c r="B1" s="1946"/>
      <c r="C1" s="1946"/>
      <c r="D1" s="1946"/>
    </row>
    <row r="2" ht="7.5" customHeight="1"/>
    <row r="3" spans="1:6" ht="34.5" customHeight="1">
      <c r="A3" s="1947" t="s">
        <v>471</v>
      </c>
      <c r="B3" s="1947"/>
      <c r="C3" s="1947"/>
      <c r="D3" s="1947"/>
      <c r="E3" s="1947"/>
      <c r="F3" s="1012"/>
    </row>
    <row r="4" ht="7.5" customHeight="1"/>
    <row r="5" spans="2:6" ht="18.75" customHeight="1">
      <c r="B5" s="1327" t="s">
        <v>504</v>
      </c>
      <c r="C5" s="1327"/>
      <c r="D5" s="1327"/>
      <c r="E5" s="1327"/>
      <c r="F5" s="1327"/>
    </row>
    <row r="6" ht="10.5" customHeight="1"/>
    <row r="7" spans="2:3" ht="23.25" customHeight="1">
      <c r="B7" s="559" t="s">
        <v>420</v>
      </c>
      <c r="C7" s="680" t="s">
        <v>740</v>
      </c>
    </row>
    <row r="8" ht="6.75" customHeight="1"/>
    <row r="9" spans="2:6" ht="22.5" customHeight="1">
      <c r="B9" s="1010" t="s">
        <v>421</v>
      </c>
      <c r="C9" s="1010"/>
      <c r="D9" s="1010"/>
      <c r="E9" s="1010"/>
      <c r="F9" s="1010"/>
    </row>
    <row r="10" ht="10.5" customHeight="1" thickBot="1"/>
    <row r="11" spans="2:4" s="758" customFormat="1" ht="29.25" customHeight="1">
      <c r="B11" s="561"/>
      <c r="C11" s="562" t="s">
        <v>422</v>
      </c>
      <c r="D11" s="893" t="s">
        <v>472</v>
      </c>
    </row>
    <row r="12" spans="2:4" s="758" customFormat="1" ht="30.75" customHeight="1">
      <c r="B12" s="1356" t="s">
        <v>473</v>
      </c>
      <c r="C12" s="864" t="str">
        <f>C20</f>
        <v>UNITED NATIONS DEVELOPMENT PROGRAMME</v>
      </c>
      <c r="D12" s="1484">
        <f>IF(C30="",C24,C30)</f>
        <v>0</v>
      </c>
    </row>
    <row r="13" spans="2:4" s="758" customFormat="1" ht="30.75" customHeight="1">
      <c r="B13" s="1356" t="s">
        <v>424</v>
      </c>
      <c r="C13" s="864">
        <f>C36</f>
        <v>0</v>
      </c>
      <c r="D13" s="866">
        <f>IF(C46="",C40,C46)</f>
        <v>0</v>
      </c>
    </row>
    <row r="14" spans="2:4" s="758" customFormat="1" ht="30.75" customHeight="1">
      <c r="B14" s="1356" t="s">
        <v>425</v>
      </c>
      <c r="C14" s="864">
        <f>C53</f>
        <v>0</v>
      </c>
      <c r="D14" s="866">
        <f>IF(C63="",C57,C63)</f>
        <v>0</v>
      </c>
    </row>
    <row r="15" spans="2:4" s="758" customFormat="1" ht="30.75" customHeight="1" thickBot="1">
      <c r="B15" s="1357" t="s">
        <v>426</v>
      </c>
      <c r="C15" s="681">
        <f>C69</f>
        <v>0</v>
      </c>
      <c r="D15" s="867">
        <f>IF(C79="",C73,C79)</f>
        <v>0</v>
      </c>
    </row>
    <row r="16" spans="2:8" s="758" customFormat="1" ht="33.75" customHeight="1" thickBot="1">
      <c r="B16" s="1013" t="s">
        <v>470</v>
      </c>
      <c r="C16" s="1014"/>
      <c r="D16" s="1483">
        <f>SUM(D12:D15)</f>
        <v>0</v>
      </c>
      <c r="E16" s="1948">
        <f>IF(D16&lt;&gt;'PR_Cash Request_7A&amp;B'!D23,"The total does not match requested amount on PR signature page","")</f>
      </c>
      <c r="F16" s="1949"/>
      <c r="G16" s="862"/>
      <c r="H16" s="895"/>
    </row>
    <row r="17" spans="12:13" s="758" customFormat="1" ht="6" customHeight="1">
      <c r="L17" s="760"/>
      <c r="M17" s="760"/>
    </row>
    <row r="18" spans="2:13" s="758" customFormat="1" ht="15">
      <c r="B18" s="1011" t="s">
        <v>423</v>
      </c>
      <c r="C18" s="1011"/>
      <c r="D18" s="1011"/>
      <c r="E18" s="1011"/>
      <c r="F18" s="1011"/>
      <c r="G18" s="759"/>
      <c r="H18" s="759"/>
      <c r="I18" s="759"/>
      <c r="J18" s="759"/>
      <c r="K18" s="759"/>
      <c r="L18" s="759"/>
      <c r="M18" s="759"/>
    </row>
    <row r="19" ht="10.5" customHeight="1"/>
    <row r="20" spans="2:6" s="758" customFormat="1" ht="30.75" customHeight="1">
      <c r="B20" s="462" t="s">
        <v>427</v>
      </c>
      <c r="C20" s="863" t="s">
        <v>741</v>
      </c>
      <c r="E20" s="899" t="s">
        <v>271</v>
      </c>
      <c r="F20" s="1481" t="s">
        <v>742</v>
      </c>
    </row>
    <row r="21" spans="3:6" s="758" customFormat="1" ht="6" customHeight="1">
      <c r="C21" s="865"/>
      <c r="E21" s="897"/>
      <c r="F21" s="900"/>
    </row>
    <row r="22" spans="2:6" s="758" customFormat="1" ht="25.5" customHeight="1">
      <c r="B22" s="896" t="s">
        <v>477</v>
      </c>
      <c r="C22" s="863" t="s">
        <v>650</v>
      </c>
      <c r="E22" s="899" t="s">
        <v>271</v>
      </c>
      <c r="F22" s="1388"/>
    </row>
    <row r="23" spans="3:6" s="758" customFormat="1" ht="8.25" customHeight="1">
      <c r="C23" s="865"/>
      <c r="E23" s="897"/>
      <c r="F23" s="900"/>
    </row>
    <row r="24" spans="2:6" s="758" customFormat="1" ht="33.75" customHeight="1">
      <c r="B24" s="463" t="s">
        <v>474</v>
      </c>
      <c r="C24" s="1482"/>
      <c r="D24" s="560"/>
      <c r="E24" s="899" t="s">
        <v>429</v>
      </c>
      <c r="F24" s="1388" t="s">
        <v>743</v>
      </c>
    </row>
    <row r="25" spans="3:6" s="758" customFormat="1" ht="6" customHeight="1">
      <c r="C25" s="865"/>
      <c r="E25" s="897"/>
      <c r="F25" s="900"/>
    </row>
    <row r="26" spans="2:6" s="758" customFormat="1" ht="35.25" customHeight="1">
      <c r="B26" s="463" t="s">
        <v>428</v>
      </c>
      <c r="C26" s="863"/>
      <c r="E26" s="899" t="s">
        <v>478</v>
      </c>
      <c r="F26" s="1481" t="s">
        <v>744</v>
      </c>
    </row>
    <row r="27" spans="3:6" s="758" customFormat="1" ht="7.5" customHeight="1">
      <c r="C27" s="865"/>
      <c r="E27" s="897"/>
      <c r="F27" s="900"/>
    </row>
    <row r="28" spans="2:6" s="758" customFormat="1" ht="44.25" customHeight="1">
      <c r="B28" s="463" t="s">
        <v>475</v>
      </c>
      <c r="C28" s="1131"/>
      <c r="E28" s="899" t="s">
        <v>272</v>
      </c>
      <c r="F28" s="1388" t="s">
        <v>745</v>
      </c>
    </row>
    <row r="29" spans="5:6" ht="10.5" customHeight="1">
      <c r="E29" s="898"/>
      <c r="F29" s="900"/>
    </row>
    <row r="30" spans="2:6" s="758" customFormat="1" ht="36.75" customHeight="1">
      <c r="B30" s="463" t="s">
        <v>476</v>
      </c>
      <c r="C30" s="1130"/>
      <c r="E30" s="899" t="s">
        <v>430</v>
      </c>
      <c r="F30" s="1388" t="s">
        <v>746</v>
      </c>
    </row>
    <row r="31" spans="5:6" ht="10.5" customHeight="1">
      <c r="E31" s="898"/>
      <c r="F31" s="759"/>
    </row>
    <row r="32" spans="2:6" s="758" customFormat="1" ht="36.75" customHeight="1">
      <c r="B32" s="901"/>
      <c r="C32" s="902"/>
      <c r="E32" s="899" t="s">
        <v>431</v>
      </c>
      <c r="F32" s="1388"/>
    </row>
    <row r="33" spans="2:3" s="758" customFormat="1" ht="6.75" customHeight="1">
      <c r="B33" s="560"/>
      <c r="C33" s="560"/>
    </row>
    <row r="34" spans="2:13" s="758" customFormat="1" ht="15">
      <c r="B34" s="1011" t="s">
        <v>424</v>
      </c>
      <c r="C34" s="1011"/>
      <c r="D34" s="1011"/>
      <c r="E34" s="1011"/>
      <c r="F34" s="1011"/>
      <c r="G34" s="759"/>
      <c r="H34" s="759"/>
      <c r="I34" s="759"/>
      <c r="J34" s="759"/>
      <c r="K34" s="759"/>
      <c r="L34" s="759"/>
      <c r="M34" s="759"/>
    </row>
    <row r="35" ht="10.5" customHeight="1"/>
    <row r="36" spans="2:6" s="758" customFormat="1" ht="30.75" customHeight="1">
      <c r="B36" s="462" t="s">
        <v>427</v>
      </c>
      <c r="C36" s="863"/>
      <c r="E36" s="899" t="s">
        <v>271</v>
      </c>
      <c r="F36" s="1388"/>
    </row>
    <row r="37" spans="3:6" s="758" customFormat="1" ht="6" customHeight="1">
      <c r="C37" s="865"/>
      <c r="E37" s="897"/>
      <c r="F37" s="900"/>
    </row>
    <row r="38" spans="2:6" s="758" customFormat="1" ht="25.5" customHeight="1">
      <c r="B38" s="896" t="s">
        <v>477</v>
      </c>
      <c r="C38" s="863"/>
      <c r="E38" s="899" t="s">
        <v>271</v>
      </c>
      <c r="F38" s="1388"/>
    </row>
    <row r="39" spans="3:6" s="758" customFormat="1" ht="8.25" customHeight="1">
      <c r="C39" s="865"/>
      <c r="E39" s="897"/>
      <c r="F39" s="900"/>
    </row>
    <row r="40" spans="2:6" s="758" customFormat="1" ht="33.75" customHeight="1">
      <c r="B40" s="463" t="s">
        <v>474</v>
      </c>
      <c r="C40" s="1130"/>
      <c r="D40" s="560"/>
      <c r="E40" s="899" t="s">
        <v>429</v>
      </c>
      <c r="F40" s="1388"/>
    </row>
    <row r="41" spans="3:6" s="758" customFormat="1" ht="6" customHeight="1">
      <c r="C41" s="865"/>
      <c r="E41" s="897"/>
      <c r="F41" s="900"/>
    </row>
    <row r="42" spans="2:6" s="758" customFormat="1" ht="28.5" customHeight="1">
      <c r="B42" s="463" t="s">
        <v>428</v>
      </c>
      <c r="C42" s="863"/>
      <c r="E42" s="899" t="s">
        <v>478</v>
      </c>
      <c r="F42" s="1388"/>
    </row>
    <row r="43" spans="3:6" s="758" customFormat="1" ht="7.5" customHeight="1">
      <c r="C43" s="865"/>
      <c r="E43" s="897"/>
      <c r="F43" s="900"/>
    </row>
    <row r="44" spans="2:6" s="758" customFormat="1" ht="44.25" customHeight="1">
      <c r="B44" s="463" t="s">
        <v>475</v>
      </c>
      <c r="C44" s="1131"/>
      <c r="E44" s="899" t="s">
        <v>272</v>
      </c>
      <c r="F44" s="1388"/>
    </row>
    <row r="45" spans="5:6" ht="10.5" customHeight="1">
      <c r="E45" s="898"/>
      <c r="F45" s="900"/>
    </row>
    <row r="46" spans="2:6" s="758" customFormat="1" ht="36.75" customHeight="1">
      <c r="B46" s="463" t="s">
        <v>476</v>
      </c>
      <c r="C46" s="1130"/>
      <c r="E46" s="899" t="s">
        <v>430</v>
      </c>
      <c r="F46" s="1388"/>
    </row>
    <row r="47" spans="5:6" ht="10.5" customHeight="1">
      <c r="E47" s="898"/>
      <c r="F47" s="759"/>
    </row>
    <row r="48" spans="2:6" s="758" customFormat="1" ht="30.75" customHeight="1">
      <c r="B48" s="901"/>
      <c r="C48" s="902"/>
      <c r="E48" s="899" t="s">
        <v>431</v>
      </c>
      <c r="F48" s="1388"/>
    </row>
    <row r="49" spans="2:3" s="758" customFormat="1" ht="5.25" customHeight="1">
      <c r="B49" s="560"/>
      <c r="C49" s="560"/>
    </row>
    <row r="50" spans="12:13" s="758" customFormat="1" ht="2.25" customHeight="1">
      <c r="L50" s="760"/>
      <c r="M50" s="760"/>
    </row>
    <row r="51" spans="2:13" s="758" customFormat="1" ht="15">
      <c r="B51" s="1011" t="s">
        <v>425</v>
      </c>
      <c r="C51" s="1011"/>
      <c r="D51" s="1011"/>
      <c r="E51" s="1011"/>
      <c r="F51" s="1011"/>
      <c r="G51" s="759"/>
      <c r="H51" s="759"/>
      <c r="I51" s="759"/>
      <c r="J51" s="759"/>
      <c r="K51" s="759"/>
      <c r="L51" s="759"/>
      <c r="M51" s="759"/>
    </row>
    <row r="52" ht="10.5" customHeight="1"/>
    <row r="53" spans="2:6" s="758" customFormat="1" ht="30.75" customHeight="1">
      <c r="B53" s="462" t="s">
        <v>427</v>
      </c>
      <c r="C53" s="863"/>
      <c r="E53" s="899" t="s">
        <v>271</v>
      </c>
      <c r="F53" s="1388"/>
    </row>
    <row r="54" spans="3:6" s="758" customFormat="1" ht="6" customHeight="1">
      <c r="C54" s="865"/>
      <c r="E54" s="897"/>
      <c r="F54" s="900"/>
    </row>
    <row r="55" spans="2:6" s="758" customFormat="1" ht="25.5" customHeight="1">
      <c r="B55" s="896" t="s">
        <v>477</v>
      </c>
      <c r="C55" s="863"/>
      <c r="E55" s="899" t="s">
        <v>271</v>
      </c>
      <c r="F55" s="1388"/>
    </row>
    <row r="56" spans="3:6" s="758" customFormat="1" ht="8.25" customHeight="1">
      <c r="C56" s="865"/>
      <c r="E56" s="897"/>
      <c r="F56" s="900"/>
    </row>
    <row r="57" spans="2:6" s="758" customFormat="1" ht="33.75" customHeight="1">
      <c r="B57" s="463" t="s">
        <v>474</v>
      </c>
      <c r="C57" s="1130"/>
      <c r="D57" s="560"/>
      <c r="E57" s="899" t="s">
        <v>429</v>
      </c>
      <c r="F57" s="1388"/>
    </row>
    <row r="58" spans="3:6" s="758" customFormat="1" ht="6" customHeight="1">
      <c r="C58" s="865"/>
      <c r="E58" s="897"/>
      <c r="F58" s="900"/>
    </row>
    <row r="59" spans="2:6" s="758" customFormat="1" ht="28.5" customHeight="1">
      <c r="B59" s="463" t="s">
        <v>428</v>
      </c>
      <c r="C59" s="863"/>
      <c r="E59" s="899" t="s">
        <v>478</v>
      </c>
      <c r="F59" s="1388"/>
    </row>
    <row r="60" spans="3:6" s="758" customFormat="1" ht="7.5" customHeight="1">
      <c r="C60" s="865"/>
      <c r="E60" s="897"/>
      <c r="F60" s="900"/>
    </row>
    <row r="61" spans="2:6" s="758" customFormat="1" ht="45.75" customHeight="1">
      <c r="B61" s="463" t="s">
        <v>475</v>
      </c>
      <c r="C61" s="1131"/>
      <c r="E61" s="899" t="s">
        <v>272</v>
      </c>
      <c r="F61" s="1388"/>
    </row>
    <row r="62" spans="5:6" ht="10.5" customHeight="1">
      <c r="E62" s="898"/>
      <c r="F62" s="900"/>
    </row>
    <row r="63" spans="2:6" s="758" customFormat="1" ht="36.75" customHeight="1">
      <c r="B63" s="463" t="s">
        <v>476</v>
      </c>
      <c r="C63" s="1130"/>
      <c r="E63" s="899" t="s">
        <v>430</v>
      </c>
      <c r="F63" s="1388"/>
    </row>
    <row r="64" spans="5:6" ht="10.5" customHeight="1">
      <c r="E64" s="898"/>
      <c r="F64" s="759"/>
    </row>
    <row r="65" spans="2:6" s="758" customFormat="1" ht="33.75" customHeight="1">
      <c r="B65" s="904"/>
      <c r="C65" s="903"/>
      <c r="E65" s="899" t="s">
        <v>431</v>
      </c>
      <c r="F65" s="1388"/>
    </row>
    <row r="66" spans="2:3" s="758" customFormat="1" ht="5.25" customHeight="1">
      <c r="B66" s="560"/>
      <c r="C66" s="560"/>
    </row>
    <row r="67" spans="2:13" s="758" customFormat="1" ht="15">
      <c r="B67" s="1011" t="s">
        <v>426</v>
      </c>
      <c r="C67" s="1011"/>
      <c r="D67" s="1011"/>
      <c r="E67" s="1011"/>
      <c r="F67" s="1011"/>
      <c r="G67" s="759"/>
      <c r="H67" s="759"/>
      <c r="I67" s="759"/>
      <c r="J67" s="759"/>
      <c r="K67" s="759"/>
      <c r="L67" s="759"/>
      <c r="M67" s="759"/>
    </row>
    <row r="68" ht="10.5" customHeight="1"/>
    <row r="69" spans="2:6" s="758" customFormat="1" ht="30.75" customHeight="1">
      <c r="B69" s="462" t="s">
        <v>427</v>
      </c>
      <c r="C69" s="863"/>
      <c r="E69" s="899" t="s">
        <v>271</v>
      </c>
      <c r="F69" s="1388"/>
    </row>
    <row r="70" spans="3:6" s="758" customFormat="1" ht="6" customHeight="1">
      <c r="C70" s="865"/>
      <c r="E70" s="897"/>
      <c r="F70" s="900"/>
    </row>
    <row r="71" spans="2:6" s="758" customFormat="1" ht="25.5" customHeight="1">
      <c r="B71" s="896" t="s">
        <v>477</v>
      </c>
      <c r="C71" s="863"/>
      <c r="E71" s="899" t="s">
        <v>271</v>
      </c>
      <c r="F71" s="1388"/>
    </row>
    <row r="72" spans="3:6" s="758" customFormat="1" ht="8.25" customHeight="1">
      <c r="C72" s="865"/>
      <c r="E72" s="897"/>
      <c r="F72" s="900"/>
    </row>
    <row r="73" spans="2:6" s="758" customFormat="1" ht="33.75" customHeight="1">
      <c r="B73" s="463" t="s">
        <v>474</v>
      </c>
      <c r="C73" s="1130"/>
      <c r="D73" s="560"/>
      <c r="E73" s="899" t="s">
        <v>429</v>
      </c>
      <c r="F73" s="1388"/>
    </row>
    <row r="74" spans="3:6" s="758" customFormat="1" ht="6" customHeight="1">
      <c r="C74" s="865"/>
      <c r="E74" s="897"/>
      <c r="F74" s="900"/>
    </row>
    <row r="75" spans="2:6" s="758" customFormat="1" ht="28.5" customHeight="1">
      <c r="B75" s="463" t="s">
        <v>428</v>
      </c>
      <c r="C75" s="863"/>
      <c r="E75" s="899" t="s">
        <v>478</v>
      </c>
      <c r="F75" s="1388"/>
    </row>
    <row r="76" spans="3:6" s="758" customFormat="1" ht="7.5" customHeight="1">
      <c r="C76" s="865"/>
      <c r="E76" s="897"/>
      <c r="F76" s="900"/>
    </row>
    <row r="77" spans="2:6" s="758" customFormat="1" ht="42.75" customHeight="1">
      <c r="B77" s="463" t="s">
        <v>475</v>
      </c>
      <c r="C77" s="1131"/>
      <c r="E77" s="899" t="s">
        <v>272</v>
      </c>
      <c r="F77" s="1388"/>
    </row>
    <row r="78" spans="5:6" ht="10.5" customHeight="1">
      <c r="E78" s="898"/>
      <c r="F78" s="900"/>
    </row>
    <row r="79" spans="2:6" s="758" customFormat="1" ht="36.75" customHeight="1">
      <c r="B79" s="463" t="s">
        <v>476</v>
      </c>
      <c r="C79" s="1130"/>
      <c r="E79" s="899" t="s">
        <v>430</v>
      </c>
      <c r="F79" s="1388"/>
    </row>
    <row r="80" spans="5:6" ht="6" customHeight="1">
      <c r="E80" s="898"/>
      <c r="F80" s="759"/>
    </row>
    <row r="81" spans="2:6" s="758" customFormat="1" ht="26.25" customHeight="1">
      <c r="B81" s="901"/>
      <c r="C81" s="902"/>
      <c r="E81" s="899" t="s">
        <v>431</v>
      </c>
      <c r="F81" s="1388"/>
    </row>
    <row r="82" spans="2:3" s="758" customFormat="1" ht="12" customHeight="1">
      <c r="B82" s="560"/>
      <c r="C82" s="560"/>
    </row>
  </sheetData>
  <sheetProtection password="92D1" sheet="1" formatCells="0" formatColumns="0"/>
  <mergeCells count="3">
    <mergeCell ref="A1:D1"/>
    <mergeCell ref="A3:E3"/>
    <mergeCell ref="E16:F16"/>
  </mergeCells>
  <conditionalFormatting sqref="E16">
    <cfRule type="cellIs" priority="1" dxfId="2" operator="equal">
      <formula>""</formula>
    </cfRule>
  </conditionalFormatting>
  <printOptions/>
  <pageMargins left="0.7086614173228347" right="0.7086614173228347" top="0.7480314960629921" bottom="0.7480314960629921" header="0.31496062992125984" footer="0.31496062992125984"/>
  <pageSetup cellComments="asDisplayed" fitToHeight="0" fitToWidth="1" horizontalDpi="600" verticalDpi="600" orientation="portrait" paperSize="9" scale="45" r:id="rId1"/>
  <headerFooter>
    <oddFooter>&amp;L&amp;F&amp;C&amp;A&amp;R&amp;P of &amp;N</oddFooter>
  </headerFooter>
</worksheet>
</file>

<file path=xl/worksheets/sheet13.xml><?xml version="1.0" encoding="utf-8"?>
<worksheet xmlns="http://schemas.openxmlformats.org/spreadsheetml/2006/main" xmlns:r="http://schemas.openxmlformats.org/officeDocument/2006/relationships">
  <sheetPr>
    <tabColor indexed="11"/>
    <pageSetUpPr fitToPage="1"/>
  </sheetPr>
  <dimension ref="B1:Z58"/>
  <sheetViews>
    <sheetView showGridLines="0" view="pageBreakPreview" zoomScale="60" zoomScaleNormal="70" zoomScalePageLayoutView="55" workbookViewId="0" topLeftCell="A1">
      <selection activeCell="Z15" sqref="Z15"/>
    </sheetView>
  </sheetViews>
  <sheetFormatPr defaultColWidth="9.140625" defaultRowHeight="12.75"/>
  <cols>
    <col min="1" max="1" width="2.00390625" style="72" customWidth="1"/>
    <col min="2" max="2" width="62.00390625" style="72" customWidth="1"/>
    <col min="3" max="3" width="17.57421875" style="72" hidden="1" customWidth="1"/>
    <col min="4" max="4" width="19.57421875" style="72" customWidth="1"/>
    <col min="5" max="5" width="2.28125" style="72" customWidth="1"/>
    <col min="6" max="6" width="15.421875" style="72" customWidth="1"/>
    <col min="7" max="7" width="21.7109375" style="72" customWidth="1"/>
    <col min="8" max="8" width="2.421875" style="72" customWidth="1"/>
    <col min="9" max="9" width="16.28125" style="72" customWidth="1"/>
    <col min="10" max="10" width="24.7109375" style="72" bestFit="1" customWidth="1"/>
    <col min="11" max="11" width="2.57421875" style="72" customWidth="1"/>
    <col min="12" max="12" width="19.7109375" style="72" customWidth="1"/>
    <col min="13" max="13" width="19.421875" style="72" customWidth="1"/>
    <col min="14" max="14" width="17.57421875" style="454" customWidth="1"/>
    <col min="15" max="15" width="26.28125" style="72" hidden="1" customWidth="1"/>
    <col min="16" max="16" width="68.28125" style="72" customWidth="1"/>
    <col min="17" max="17" width="4.140625" style="69" customWidth="1"/>
    <col min="18" max="26" width="9.140625" style="69" customWidth="1"/>
    <col min="27" max="16384" width="9.140625" style="72" customWidth="1"/>
  </cols>
  <sheetData>
    <row r="1" spans="2:26" ht="25.5" customHeight="1">
      <c r="B1" s="1956" t="s">
        <v>61</v>
      </c>
      <c r="C1" s="1956"/>
      <c r="D1" s="1956"/>
      <c r="E1" s="1956"/>
      <c r="F1" s="1956"/>
      <c r="G1" s="1956"/>
      <c r="H1" s="1956"/>
      <c r="I1" s="1956"/>
      <c r="J1" s="1956"/>
      <c r="K1" s="1956"/>
      <c r="L1" s="1956"/>
      <c r="M1" s="1956"/>
      <c r="N1" s="1956"/>
      <c r="O1" s="1956"/>
      <c r="P1" s="1956"/>
      <c r="Q1" s="1080"/>
      <c r="R1" s="1080"/>
      <c r="S1" s="1080"/>
      <c r="T1" s="1080"/>
      <c r="U1" s="1080"/>
      <c r="V1" s="1080"/>
      <c r="W1" s="1080"/>
      <c r="X1" s="1080"/>
      <c r="Y1" s="1080"/>
      <c r="Z1" s="1080"/>
    </row>
    <row r="2" spans="2:24" ht="14.25" customHeight="1" thickBot="1">
      <c r="B2" s="69"/>
      <c r="C2" s="69"/>
      <c r="D2" s="69"/>
      <c r="E2" s="69"/>
      <c r="F2" s="69"/>
      <c r="G2" s="69"/>
      <c r="H2" s="69"/>
      <c r="I2" s="78"/>
      <c r="J2" s="83"/>
      <c r="K2" s="69"/>
      <c r="L2" s="69"/>
      <c r="M2" s="69"/>
      <c r="N2" s="69"/>
      <c r="R2" s="1030"/>
      <c r="S2" s="1030"/>
      <c r="T2" s="1030"/>
      <c r="U2" s="1030"/>
      <c r="V2" s="1030"/>
      <c r="W2" s="1030"/>
      <c r="X2" s="1030"/>
    </row>
    <row r="3" spans="2:26" s="751" customFormat="1" ht="26.25" customHeight="1" thickBot="1">
      <c r="B3" s="1328" t="s">
        <v>117</v>
      </c>
      <c r="C3" s="1329"/>
      <c r="D3" s="1329"/>
      <c r="E3" s="1329"/>
      <c r="F3" s="1329"/>
      <c r="G3" s="1329"/>
      <c r="H3" s="1329"/>
      <c r="I3" s="1329"/>
      <c r="J3" s="1329"/>
      <c r="K3" s="1329"/>
      <c r="L3" s="1329"/>
      <c r="M3" s="1329"/>
      <c r="N3" s="1329"/>
      <c r="O3" s="1329"/>
      <c r="P3" s="1389"/>
      <c r="Q3" s="750"/>
      <c r="R3" s="750"/>
      <c r="S3" s="750"/>
      <c r="T3" s="750"/>
      <c r="U3" s="750"/>
      <c r="V3" s="750"/>
      <c r="W3" s="750"/>
      <c r="X3" s="750"/>
      <c r="Y3" s="750"/>
      <c r="Z3" s="750"/>
    </row>
    <row r="5" spans="2:16" ht="22.5" customHeight="1">
      <c r="B5" s="72" t="s">
        <v>118</v>
      </c>
      <c r="J5" s="888"/>
      <c r="L5" s="189"/>
      <c r="M5" s="31"/>
      <c r="N5" s="1079"/>
      <c r="O5" s="31"/>
      <c r="P5" s="31"/>
    </row>
    <row r="6" ht="13.5" thickBot="1"/>
    <row r="7" spans="2:15" ht="15.75" thickBot="1">
      <c r="B7" s="1576" t="s">
        <v>70</v>
      </c>
      <c r="C7" s="1614"/>
      <c r="D7" s="1614"/>
      <c r="E7" s="1614"/>
      <c r="F7" s="1577"/>
      <c r="G7" s="1616" t="str">
        <f>'PR_Programmatic Progress_1A'!C7</f>
        <v>MNT-910-G03-H</v>
      </c>
      <c r="H7" s="1617"/>
      <c r="I7" s="1617"/>
      <c r="J7" s="1617"/>
      <c r="K7" s="1617"/>
      <c r="L7" s="1618"/>
      <c r="O7" s="454"/>
    </row>
    <row r="8" spans="2:15" ht="15">
      <c r="B8" s="493" t="s">
        <v>274</v>
      </c>
      <c r="C8" s="513"/>
      <c r="D8" s="513"/>
      <c r="E8" s="513"/>
      <c r="F8" s="513"/>
      <c r="G8" s="53" t="s">
        <v>280</v>
      </c>
      <c r="H8" s="1957" t="str">
        <f>'PR_Programmatic Progress_1A'!D12</f>
        <v>Semester</v>
      </c>
      <c r="I8" s="1958"/>
      <c r="J8" s="1961" t="s">
        <v>281</v>
      </c>
      <c r="K8" s="1962"/>
      <c r="L8" s="385">
        <f>'PR_Programmatic Progress_1A'!F12</f>
        <v>6</v>
      </c>
      <c r="O8" s="454"/>
    </row>
    <row r="9" spans="2:15" ht="15">
      <c r="B9" s="514" t="s">
        <v>275</v>
      </c>
      <c r="C9" s="40"/>
      <c r="D9" s="40"/>
      <c r="E9" s="40"/>
      <c r="F9" s="40"/>
      <c r="G9" s="54" t="s">
        <v>243</v>
      </c>
      <c r="H9" s="1959">
        <f>'PR_Programmatic Progress_1A'!D13</f>
        <v>41275</v>
      </c>
      <c r="I9" s="1960"/>
      <c r="J9" s="1961" t="s">
        <v>261</v>
      </c>
      <c r="K9" s="1963"/>
      <c r="L9" s="386">
        <f>'PR_Programmatic Progress_1A'!F13</f>
        <v>41455</v>
      </c>
      <c r="O9" s="454"/>
    </row>
    <row r="10" spans="2:12" ht="15.75" thickBot="1">
      <c r="B10" s="55" t="s">
        <v>276</v>
      </c>
      <c r="C10" s="167"/>
      <c r="D10" s="167"/>
      <c r="E10" s="167"/>
      <c r="F10" s="41"/>
      <c r="G10" s="1953">
        <f>'PR_Programmatic Progress_1A'!C14</f>
        <v>6</v>
      </c>
      <c r="H10" s="1954"/>
      <c r="I10" s="1954"/>
      <c r="J10" s="1954"/>
      <c r="K10" s="1954"/>
      <c r="L10" s="1955"/>
    </row>
    <row r="11" spans="2:13" s="73" customFormat="1" ht="15" customHeight="1" thickBot="1">
      <c r="B11" s="1390" t="s">
        <v>242</v>
      </c>
      <c r="C11" s="1391"/>
      <c r="D11" s="1392"/>
      <c r="E11" s="1950" t="str">
        <f>IF('PR_Programmatic Progress_1A'!C10="Select","",'PR_Programmatic Progress_1A'!C10)</f>
        <v>EUR</v>
      </c>
      <c r="F11" s="1951"/>
      <c r="G11" s="1951"/>
      <c r="H11" s="1951"/>
      <c r="I11" s="1951"/>
      <c r="J11" s="1951"/>
      <c r="K11" s="1951"/>
      <c r="L11" s="1952"/>
      <c r="M11" s="4"/>
    </row>
    <row r="12" ht="12.75">
      <c r="N12" s="565"/>
    </row>
    <row r="14" spans="2:26" s="571" customFormat="1" ht="105">
      <c r="B14" s="1393" t="s">
        <v>29</v>
      </c>
      <c r="C14" s="1394" t="s">
        <v>30</v>
      </c>
      <c r="D14" s="1395" t="s">
        <v>31</v>
      </c>
      <c r="E14" s="1396"/>
      <c r="F14" s="1380" t="s">
        <v>415</v>
      </c>
      <c r="G14" s="1395" t="s">
        <v>32</v>
      </c>
      <c r="H14" s="1397"/>
      <c r="I14" s="1380" t="s">
        <v>628</v>
      </c>
      <c r="J14" s="1395" t="s">
        <v>629</v>
      </c>
      <c r="K14" s="1396"/>
      <c r="L14" s="1380" t="s">
        <v>637</v>
      </c>
      <c r="M14" s="1395" t="s">
        <v>630</v>
      </c>
      <c r="N14" s="1395" t="s">
        <v>0</v>
      </c>
      <c r="O14" s="1398" t="s">
        <v>36</v>
      </c>
      <c r="P14" s="1380" t="s">
        <v>611</v>
      </c>
      <c r="Q14" s="1081"/>
      <c r="R14" s="1081"/>
      <c r="S14" s="1081"/>
      <c r="T14" s="1081"/>
      <c r="U14" s="1081"/>
      <c r="V14" s="1081"/>
      <c r="W14" s="1081"/>
      <c r="X14" s="1081"/>
      <c r="Y14" s="1081"/>
      <c r="Z14" s="1081"/>
    </row>
    <row r="15" spans="2:16" ht="297.75" customHeight="1">
      <c r="B15" s="872" t="s">
        <v>662</v>
      </c>
      <c r="C15" s="1150">
        <v>0</v>
      </c>
      <c r="D15" s="877"/>
      <c r="E15" s="815"/>
      <c r="F15" s="1485"/>
      <c r="G15" s="1485"/>
      <c r="H15" s="1486"/>
      <c r="I15" s="1499"/>
      <c r="J15" s="1485"/>
      <c r="K15" s="1487"/>
      <c r="L15" s="1485"/>
      <c r="M15" s="1485"/>
      <c r="N15" s="1488">
        <f>SUM(I15-L15)</f>
        <v>0</v>
      </c>
      <c r="O15" s="874" t="s">
        <v>17</v>
      </c>
      <c r="P15" s="1399"/>
    </row>
    <row r="16" spans="2:16" ht="42" customHeight="1">
      <c r="B16" s="872" t="s">
        <v>677</v>
      </c>
      <c r="C16" s="1151">
        <v>0</v>
      </c>
      <c r="D16" s="877"/>
      <c r="E16" s="816"/>
      <c r="F16" s="1485"/>
      <c r="G16" s="1485"/>
      <c r="H16" s="1489"/>
      <c r="I16" s="1499"/>
      <c r="J16" s="1485"/>
      <c r="K16" s="1490"/>
      <c r="L16" s="1485"/>
      <c r="M16" s="1485"/>
      <c r="N16" s="1488">
        <f aca="true" t="shared" si="0" ref="N16:N34">SUM(I16-L16)</f>
        <v>0</v>
      </c>
      <c r="O16" s="875">
        <v>0</v>
      </c>
      <c r="P16" s="1399"/>
    </row>
    <row r="17" spans="2:16" ht="42" customHeight="1">
      <c r="B17" s="872" t="s">
        <v>665</v>
      </c>
      <c r="C17" s="1151">
        <v>0</v>
      </c>
      <c r="D17" s="877"/>
      <c r="E17" s="816"/>
      <c r="F17" s="1485"/>
      <c r="G17" s="1485"/>
      <c r="H17" s="1489"/>
      <c r="I17" s="1499"/>
      <c r="J17" s="1485"/>
      <c r="K17" s="1490"/>
      <c r="L17" s="1485"/>
      <c r="M17" s="1485"/>
      <c r="N17" s="1488">
        <f t="shared" si="0"/>
        <v>0</v>
      </c>
      <c r="O17" s="875">
        <v>0</v>
      </c>
      <c r="P17" s="1399"/>
    </row>
    <row r="18" spans="2:16" ht="107.25" customHeight="1">
      <c r="B18" s="872" t="s">
        <v>678</v>
      </c>
      <c r="C18" s="1151">
        <v>0</v>
      </c>
      <c r="D18" s="877"/>
      <c r="E18" s="816"/>
      <c r="F18" s="1485"/>
      <c r="G18" s="1485"/>
      <c r="H18" s="1489"/>
      <c r="I18" s="1499"/>
      <c r="J18" s="1485"/>
      <c r="K18" s="1490"/>
      <c r="L18" s="1485"/>
      <c r="M18" s="1485"/>
      <c r="N18" s="1488">
        <f t="shared" si="0"/>
        <v>0</v>
      </c>
      <c r="O18" s="875">
        <v>0</v>
      </c>
      <c r="P18" s="1399"/>
    </row>
    <row r="19" spans="2:16" ht="42" customHeight="1">
      <c r="B19" s="872" t="s">
        <v>679</v>
      </c>
      <c r="C19" s="1151">
        <v>0</v>
      </c>
      <c r="D19" s="877"/>
      <c r="E19" s="816"/>
      <c r="F19" s="1485"/>
      <c r="G19" s="1485"/>
      <c r="H19" s="1489"/>
      <c r="I19" s="1499"/>
      <c r="J19" s="1485"/>
      <c r="K19" s="1490"/>
      <c r="L19" s="1485"/>
      <c r="M19" s="1485"/>
      <c r="N19" s="1488">
        <f t="shared" si="0"/>
        <v>0</v>
      </c>
      <c r="O19" s="875">
        <v>0</v>
      </c>
      <c r="P19" s="1399"/>
    </row>
    <row r="20" spans="2:16" ht="163.5" customHeight="1">
      <c r="B20" s="872" t="s">
        <v>680</v>
      </c>
      <c r="C20" s="1151">
        <v>0</v>
      </c>
      <c r="D20" s="877"/>
      <c r="E20" s="816"/>
      <c r="F20" s="1485"/>
      <c r="G20" s="1485"/>
      <c r="H20" s="1489"/>
      <c r="I20" s="1499"/>
      <c r="J20" s="1485"/>
      <c r="K20" s="1490"/>
      <c r="L20" s="1485"/>
      <c r="M20" s="1485"/>
      <c r="N20" s="1488">
        <f t="shared" si="0"/>
        <v>0</v>
      </c>
      <c r="O20" s="875">
        <v>0</v>
      </c>
      <c r="P20" s="1399"/>
    </row>
    <row r="21" spans="2:16" ht="42" customHeight="1">
      <c r="B21" s="872" t="s">
        <v>666</v>
      </c>
      <c r="C21" s="1151">
        <v>0</v>
      </c>
      <c r="D21" s="877"/>
      <c r="E21" s="816"/>
      <c r="F21" s="1485"/>
      <c r="G21" s="1485"/>
      <c r="H21" s="1489"/>
      <c r="I21" s="1499"/>
      <c r="J21" s="1485"/>
      <c r="K21" s="1490"/>
      <c r="L21" s="1485"/>
      <c r="M21" s="1485"/>
      <c r="N21" s="1488">
        <f t="shared" si="0"/>
        <v>0</v>
      </c>
      <c r="O21" s="875">
        <v>0</v>
      </c>
      <c r="P21" s="1399"/>
    </row>
    <row r="22" spans="2:16" ht="409.5" customHeight="1">
      <c r="B22" s="872" t="s">
        <v>667</v>
      </c>
      <c r="C22" s="1151">
        <v>0</v>
      </c>
      <c r="D22" s="877"/>
      <c r="E22" s="816"/>
      <c r="F22" s="1485"/>
      <c r="G22" s="1485"/>
      <c r="H22" s="1489"/>
      <c r="I22" s="1499"/>
      <c r="J22" s="1485"/>
      <c r="K22" s="1490"/>
      <c r="L22" s="1485"/>
      <c r="M22" s="1485"/>
      <c r="N22" s="1488">
        <f t="shared" si="0"/>
        <v>0</v>
      </c>
      <c r="O22" s="875">
        <v>0</v>
      </c>
      <c r="P22" s="1399"/>
    </row>
    <row r="23" spans="2:16" ht="42" customHeight="1">
      <c r="B23" s="872" t="s">
        <v>670</v>
      </c>
      <c r="C23" s="1151">
        <v>0</v>
      </c>
      <c r="D23" s="877"/>
      <c r="E23" s="816"/>
      <c r="F23" s="1485"/>
      <c r="G23" s="1485"/>
      <c r="H23" s="1489"/>
      <c r="I23" s="1499"/>
      <c r="J23" s="1485"/>
      <c r="K23" s="1490"/>
      <c r="L23" s="1485"/>
      <c r="M23" s="1485"/>
      <c r="N23" s="1488">
        <f t="shared" si="0"/>
        <v>0</v>
      </c>
      <c r="O23" s="875">
        <v>0</v>
      </c>
      <c r="P23" s="1399"/>
    </row>
    <row r="24" spans="2:16" ht="42" customHeight="1">
      <c r="B24" s="872" t="s">
        <v>668</v>
      </c>
      <c r="C24" s="1151">
        <v>0</v>
      </c>
      <c r="D24" s="877"/>
      <c r="E24" s="817"/>
      <c r="F24" s="1485"/>
      <c r="G24" s="1485"/>
      <c r="H24" s="1492">
        <v>0</v>
      </c>
      <c r="I24" s="1499"/>
      <c r="J24" s="1485"/>
      <c r="K24" s="1493"/>
      <c r="L24" s="1485"/>
      <c r="M24" s="1485"/>
      <c r="N24" s="1488">
        <f t="shared" si="0"/>
        <v>0</v>
      </c>
      <c r="O24" s="875">
        <v>0</v>
      </c>
      <c r="P24" s="1399"/>
    </row>
    <row r="25" spans="2:16" ht="42" customHeight="1">
      <c r="B25" s="872" t="s">
        <v>669</v>
      </c>
      <c r="C25" s="1151">
        <v>0</v>
      </c>
      <c r="D25" s="877"/>
      <c r="E25" s="817"/>
      <c r="F25" s="1485"/>
      <c r="G25" s="1485"/>
      <c r="H25" s="1492"/>
      <c r="I25" s="1499"/>
      <c r="J25" s="1485"/>
      <c r="K25" s="1493"/>
      <c r="L25" s="1485"/>
      <c r="M25" s="1485"/>
      <c r="N25" s="1488">
        <f t="shared" si="0"/>
        <v>0</v>
      </c>
      <c r="O25" s="875">
        <v>0</v>
      </c>
      <c r="P25" s="1399"/>
    </row>
    <row r="26" spans="2:16" ht="42" customHeight="1">
      <c r="B26" s="872" t="s">
        <v>681</v>
      </c>
      <c r="C26" s="1151">
        <v>0</v>
      </c>
      <c r="D26" s="877"/>
      <c r="E26" s="817"/>
      <c r="F26" s="1485"/>
      <c r="G26" s="1485"/>
      <c r="H26" s="1492"/>
      <c r="I26" s="1499"/>
      <c r="J26" s="1485"/>
      <c r="K26" s="1493"/>
      <c r="L26" s="1485"/>
      <c r="M26" s="1485"/>
      <c r="N26" s="1488">
        <f t="shared" si="0"/>
        <v>0</v>
      </c>
      <c r="O26" s="875">
        <v>0</v>
      </c>
      <c r="P26" s="1399"/>
    </row>
    <row r="27" spans="2:16" ht="42" customHeight="1">
      <c r="B27" s="872" t="s">
        <v>682</v>
      </c>
      <c r="C27" s="1151">
        <v>0</v>
      </c>
      <c r="D27" s="877"/>
      <c r="E27" s="817"/>
      <c r="F27" s="1485"/>
      <c r="G27" s="1485"/>
      <c r="H27" s="1492"/>
      <c r="I27" s="1499"/>
      <c r="J27" s="1485"/>
      <c r="K27" s="1493"/>
      <c r="L27" s="1485"/>
      <c r="M27" s="1485"/>
      <c r="N27" s="1488">
        <f t="shared" si="0"/>
        <v>0</v>
      </c>
      <c r="O27" s="875">
        <v>0</v>
      </c>
      <c r="P27" s="1399"/>
    </row>
    <row r="28" spans="2:16" ht="42" customHeight="1">
      <c r="B28" s="872" t="s">
        <v>676</v>
      </c>
      <c r="C28" s="1151">
        <v>0</v>
      </c>
      <c r="D28" s="877"/>
      <c r="E28" s="817"/>
      <c r="F28" s="1485"/>
      <c r="G28" s="1485"/>
      <c r="H28" s="1492"/>
      <c r="I28" s="1499"/>
      <c r="J28" s="1485"/>
      <c r="K28" s="1493"/>
      <c r="L28" s="1485"/>
      <c r="M28" s="1485"/>
      <c r="N28" s="1488">
        <f t="shared" si="0"/>
        <v>0</v>
      </c>
      <c r="O28" s="875">
        <v>0</v>
      </c>
      <c r="P28" s="1399"/>
    </row>
    <row r="29" spans="2:16" ht="42" customHeight="1">
      <c r="B29" s="872" t="s">
        <v>683</v>
      </c>
      <c r="C29" s="1151">
        <v>0</v>
      </c>
      <c r="D29" s="877"/>
      <c r="E29" s="817"/>
      <c r="F29" s="1485">
        <v>0</v>
      </c>
      <c r="G29" s="1485">
        <v>0</v>
      </c>
      <c r="H29" s="1492"/>
      <c r="I29" s="1499"/>
      <c r="J29" s="1485"/>
      <c r="K29" s="1493"/>
      <c r="L29" s="1485"/>
      <c r="M29" s="1485"/>
      <c r="N29" s="1488">
        <f t="shared" si="0"/>
        <v>0</v>
      </c>
      <c r="O29" s="875">
        <v>0</v>
      </c>
      <c r="P29" s="1399"/>
    </row>
    <row r="30" spans="2:16" ht="42" customHeight="1">
      <c r="B30" s="872"/>
      <c r="C30" s="1151">
        <v>0</v>
      </c>
      <c r="D30" s="877"/>
      <c r="E30" s="817"/>
      <c r="F30" s="1485">
        <v>0</v>
      </c>
      <c r="G30" s="1485">
        <v>0</v>
      </c>
      <c r="H30" s="1492"/>
      <c r="I30" s="1485">
        <v>0</v>
      </c>
      <c r="J30" s="1485">
        <v>0</v>
      </c>
      <c r="K30" s="1493"/>
      <c r="L30" s="1485">
        <v>0</v>
      </c>
      <c r="M30" s="1494"/>
      <c r="N30" s="1488">
        <f t="shared" si="0"/>
        <v>0</v>
      </c>
      <c r="O30" s="875">
        <v>0</v>
      </c>
      <c r="P30" s="1399"/>
    </row>
    <row r="31" spans="2:16" ht="42" customHeight="1">
      <c r="B31" s="872"/>
      <c r="C31" s="1151">
        <v>0</v>
      </c>
      <c r="D31" s="877"/>
      <c r="E31" s="817"/>
      <c r="F31" s="1485">
        <v>0</v>
      </c>
      <c r="G31" s="1485">
        <v>0</v>
      </c>
      <c r="H31" s="1492"/>
      <c r="I31" s="1485">
        <v>0</v>
      </c>
      <c r="J31" s="1485">
        <v>0</v>
      </c>
      <c r="K31" s="1493"/>
      <c r="L31" s="1485">
        <v>0</v>
      </c>
      <c r="M31" s="1494"/>
      <c r="N31" s="1488">
        <f t="shared" si="0"/>
        <v>0</v>
      </c>
      <c r="O31" s="875">
        <v>0</v>
      </c>
      <c r="P31" s="1399"/>
    </row>
    <row r="32" spans="2:16" ht="42" customHeight="1">
      <c r="B32" s="872"/>
      <c r="C32" s="1151">
        <v>0</v>
      </c>
      <c r="D32" s="877"/>
      <c r="E32" s="817"/>
      <c r="F32" s="1485">
        <v>0</v>
      </c>
      <c r="G32" s="1485">
        <v>0</v>
      </c>
      <c r="H32" s="1492"/>
      <c r="I32" s="1485">
        <v>0</v>
      </c>
      <c r="J32" s="1485">
        <v>0</v>
      </c>
      <c r="K32" s="1493"/>
      <c r="L32" s="1485">
        <v>0</v>
      </c>
      <c r="M32" s="1494"/>
      <c r="N32" s="1488">
        <f t="shared" si="0"/>
        <v>0</v>
      </c>
      <c r="O32" s="875">
        <v>0</v>
      </c>
      <c r="P32" s="1399"/>
    </row>
    <row r="33" spans="2:16" ht="42" customHeight="1">
      <c r="B33" s="872"/>
      <c r="C33" s="1151">
        <v>0</v>
      </c>
      <c r="D33" s="877"/>
      <c r="E33" s="817"/>
      <c r="F33" s="1485">
        <v>0</v>
      </c>
      <c r="G33" s="1485">
        <v>0</v>
      </c>
      <c r="H33" s="1492"/>
      <c r="I33" s="1485">
        <v>0</v>
      </c>
      <c r="J33" s="1485">
        <v>0</v>
      </c>
      <c r="K33" s="1493"/>
      <c r="L33" s="1485">
        <v>0</v>
      </c>
      <c r="M33" s="1494"/>
      <c r="N33" s="1488">
        <f t="shared" si="0"/>
        <v>0</v>
      </c>
      <c r="O33" s="875">
        <v>0</v>
      </c>
      <c r="P33" s="1399"/>
    </row>
    <row r="34" spans="2:16" ht="42.75" customHeight="1">
      <c r="B34" s="872"/>
      <c r="C34" s="1151">
        <v>0</v>
      </c>
      <c r="D34" s="877"/>
      <c r="E34" s="816"/>
      <c r="F34" s="1485">
        <v>0</v>
      </c>
      <c r="G34" s="1485">
        <v>0</v>
      </c>
      <c r="H34" s="1489"/>
      <c r="I34" s="1485">
        <v>0</v>
      </c>
      <c r="J34" s="1485">
        <v>0</v>
      </c>
      <c r="K34" s="1490"/>
      <c r="L34" s="1485">
        <v>0</v>
      </c>
      <c r="M34" s="1494"/>
      <c r="N34" s="1488">
        <f t="shared" si="0"/>
        <v>0</v>
      </c>
      <c r="O34" s="875">
        <v>0</v>
      </c>
      <c r="P34" s="1399"/>
    </row>
    <row r="35" spans="2:16" ht="14.25">
      <c r="B35" s="88"/>
      <c r="C35" s="818"/>
      <c r="D35" s="88" t="s">
        <v>468</v>
      </c>
      <c r="E35" s="92"/>
      <c r="F35" s="1495"/>
      <c r="G35" s="1495"/>
      <c r="H35" s="1496"/>
      <c r="I35" s="1495"/>
      <c r="J35" s="1495"/>
      <c r="K35" s="1497"/>
      <c r="L35" s="1495"/>
      <c r="M35" s="1495" t="s">
        <v>468</v>
      </c>
      <c r="N35" s="1495"/>
      <c r="O35" s="819"/>
      <c r="P35" s="88"/>
    </row>
    <row r="36" spans="2:16" ht="22.5" customHeight="1">
      <c r="B36" s="88" t="s">
        <v>37</v>
      </c>
      <c r="C36" s="818"/>
      <c r="D36" s="88"/>
      <c r="E36" s="92"/>
      <c r="F36" s="1498">
        <f>SUM(F15:F34)</f>
        <v>0</v>
      </c>
      <c r="G36" s="1498">
        <f>SUM(G15:G34)</f>
        <v>0</v>
      </c>
      <c r="H36" s="1496"/>
      <c r="I36" s="1498">
        <f>SUM(I15:I34)</f>
        <v>0</v>
      </c>
      <c r="J36" s="1498">
        <f>SUM(J15:J34)</f>
        <v>0</v>
      </c>
      <c r="K36" s="1497"/>
      <c r="L36" s="1498">
        <f>SUM(L15:L34)</f>
        <v>0</v>
      </c>
      <c r="M36" s="1489">
        <f>SUM(M15:M34)</f>
        <v>0</v>
      </c>
      <c r="N36" s="1498">
        <f>SUM(N15:N34)</f>
        <v>0</v>
      </c>
      <c r="O36" s="819"/>
      <c r="P36" s="574"/>
    </row>
    <row r="37" spans="2:16" ht="14.25">
      <c r="B37" s="75"/>
      <c r="C37" s="75"/>
      <c r="D37" s="75"/>
      <c r="E37" s="75"/>
      <c r="F37" s="75"/>
      <c r="G37" s="75"/>
      <c r="H37" s="75"/>
      <c r="I37" s="75"/>
      <c r="J37" s="75"/>
      <c r="K37" s="75"/>
      <c r="L37" s="75"/>
      <c r="M37" s="75"/>
      <c r="N37" s="575"/>
      <c r="O37" s="75"/>
      <c r="P37" s="75"/>
    </row>
    <row r="38" spans="2:16" ht="14.25">
      <c r="B38" s="75" t="s">
        <v>457</v>
      </c>
      <c r="C38" s="75"/>
      <c r="D38" s="75"/>
      <c r="E38" s="75"/>
      <c r="F38" s="75"/>
      <c r="G38" s="75"/>
      <c r="H38" s="75"/>
      <c r="I38" s="75"/>
      <c r="J38" s="75"/>
      <c r="K38" s="75"/>
      <c r="L38" s="75"/>
      <c r="M38" s="75"/>
      <c r="N38" s="575"/>
      <c r="O38" s="75"/>
      <c r="P38" s="75"/>
    </row>
    <row r="39" spans="2:16" ht="14.25">
      <c r="B39" s="75" t="s">
        <v>458</v>
      </c>
      <c r="C39" s="75"/>
      <c r="D39" s="75"/>
      <c r="E39" s="75"/>
      <c r="F39" s="75"/>
      <c r="G39" s="75"/>
      <c r="H39" s="75"/>
      <c r="I39" s="75"/>
      <c r="J39" s="75"/>
      <c r="K39" s="75"/>
      <c r="L39" s="75"/>
      <c r="M39" s="75"/>
      <c r="N39" s="575"/>
      <c r="O39" s="75"/>
      <c r="P39" s="75"/>
    </row>
    <row r="40" spans="3:16" ht="14.25">
      <c r="C40" s="75"/>
      <c r="D40" s="75"/>
      <c r="E40" s="75"/>
      <c r="F40" s="75"/>
      <c r="G40" s="75"/>
      <c r="H40" s="75"/>
      <c r="I40" s="75"/>
      <c r="J40" s="75"/>
      <c r="K40" s="75"/>
      <c r="L40" s="75"/>
      <c r="M40" s="75"/>
      <c r="N40" s="575"/>
      <c r="O40" s="75"/>
      <c r="P40" s="75"/>
    </row>
    <row r="44" spans="10:12" ht="12.75">
      <c r="J44" s="1500"/>
      <c r="L44" s="1501"/>
    </row>
    <row r="47" ht="12.75">
      <c r="J47" s="1491"/>
    </row>
    <row r="48" ht="12.75">
      <c r="J48" s="1491"/>
    </row>
    <row r="58" ht="12.75">
      <c r="I58" s="1491"/>
    </row>
  </sheetData>
  <sheetProtection formatCells="0" formatColumns="0" formatRows="0" sort="0"/>
  <mergeCells count="9">
    <mergeCell ref="E11:L11"/>
    <mergeCell ref="G10:L10"/>
    <mergeCell ref="B1:P1"/>
    <mergeCell ref="H8:I8"/>
    <mergeCell ref="H9:I9"/>
    <mergeCell ref="J8:K8"/>
    <mergeCell ref="J9:K9"/>
    <mergeCell ref="B7:F7"/>
    <mergeCell ref="G7:L7"/>
  </mergeCells>
  <dataValidations count="1">
    <dataValidation type="list" allowBlank="1" showInputMessage="1" showErrorMessage="1" sqref="J5">
      <formula1>"Yes, No"</formula1>
    </dataValidation>
  </dataValidations>
  <printOptions horizontalCentered="1"/>
  <pageMargins left="0.7480314960629921" right="0.7480314960629921" top="0.5905511811023623" bottom="0.5905511811023623" header="0.5118110236220472" footer="0.5118110236220472"/>
  <pageSetup cellComments="asDisplayed" fitToHeight="0" fitToWidth="1" horizontalDpi="600" verticalDpi="600" orientation="landscape" paperSize="9" scale="44" r:id="rId1"/>
  <headerFooter alignWithMargins="0">
    <oddFooter>&amp;L&amp;9&amp;F&amp;C&amp;A&amp;R&amp;9Page &amp;P of &amp;N</oddFooter>
  </headerFooter>
</worksheet>
</file>

<file path=xl/worksheets/sheet14.xml><?xml version="1.0" encoding="utf-8"?>
<worksheet xmlns="http://schemas.openxmlformats.org/spreadsheetml/2006/main" xmlns:r="http://schemas.openxmlformats.org/officeDocument/2006/relationships">
  <sheetPr>
    <tabColor rgb="FFFFFF00"/>
    <pageSetUpPr fitToPage="1"/>
  </sheetPr>
  <dimension ref="A1:F50"/>
  <sheetViews>
    <sheetView view="pageBreakPreview" zoomScaleNormal="80" zoomScaleSheetLayoutView="100" zoomScalePageLayoutView="0" workbookViewId="0" topLeftCell="A1">
      <selection activeCell="F28" sqref="F28"/>
    </sheetView>
  </sheetViews>
  <sheetFormatPr defaultColWidth="9.140625" defaultRowHeight="12.75"/>
  <cols>
    <col min="1" max="1" width="29.7109375" style="578" customWidth="1"/>
    <col min="2" max="2" width="21.28125" style="578" customWidth="1"/>
    <col min="3" max="3" width="22.7109375" style="578" customWidth="1"/>
    <col min="4" max="4" width="26.140625" style="578" customWidth="1"/>
    <col min="5" max="5" width="0.9921875" style="577" customWidth="1"/>
    <col min="6" max="6" width="50.8515625" style="577" customWidth="1"/>
    <col min="7" max="14" width="9.140625" style="577" customWidth="1"/>
    <col min="15" max="16384" width="9.140625" style="578" customWidth="1"/>
  </cols>
  <sheetData>
    <row r="1" spans="1:5" ht="15.75">
      <c r="A1" s="1330" t="s">
        <v>151</v>
      </c>
      <c r="B1" s="1331"/>
      <c r="C1" s="1331"/>
      <c r="D1" s="1331"/>
      <c r="E1" s="1331"/>
    </row>
    <row r="2" spans="1:4" ht="5.25" customHeight="1">
      <c r="A2" s="576"/>
      <c r="B2" s="577"/>
      <c r="C2" s="577"/>
      <c r="D2" s="577"/>
    </row>
    <row r="3" spans="1:4" ht="15">
      <c r="A3" s="579" t="s">
        <v>375</v>
      </c>
      <c r="B3" s="577"/>
      <c r="C3" s="577"/>
      <c r="D3" s="577"/>
    </row>
    <row r="4" spans="1:4" ht="9.75" customHeight="1" thickBot="1">
      <c r="A4" s="577"/>
      <c r="B4" s="577"/>
      <c r="C4" s="577"/>
      <c r="D4" s="577"/>
    </row>
    <row r="5" spans="1:4" ht="35.25" customHeight="1" thickBot="1">
      <c r="A5" s="580" t="s">
        <v>346</v>
      </c>
      <c r="B5" s="581" t="s">
        <v>347</v>
      </c>
      <c r="C5" s="580" t="s">
        <v>348</v>
      </c>
      <c r="D5" s="580" t="s">
        <v>222</v>
      </c>
    </row>
    <row r="6" spans="1:4" ht="15">
      <c r="A6" s="1964" t="s">
        <v>379</v>
      </c>
      <c r="B6" s="1965"/>
      <c r="C6" s="1965"/>
      <c r="D6" s="1966"/>
    </row>
    <row r="7" spans="1:4" ht="15">
      <c r="A7" s="582" t="s">
        <v>349</v>
      </c>
      <c r="B7" s="583" t="s">
        <v>350</v>
      </c>
      <c r="C7" s="584"/>
      <c r="D7" s="585"/>
    </row>
    <row r="8" spans="1:4" ht="15">
      <c r="A8" s="582" t="s">
        <v>351</v>
      </c>
      <c r="B8" s="583" t="s">
        <v>350</v>
      </c>
      <c r="C8" s="584"/>
      <c r="D8" s="585"/>
    </row>
    <row r="9" spans="1:6" ht="26.25">
      <c r="A9" s="582" t="s">
        <v>352</v>
      </c>
      <c r="B9" s="583" t="s">
        <v>350</v>
      </c>
      <c r="C9" s="584"/>
      <c r="D9" s="585" t="s">
        <v>353</v>
      </c>
      <c r="F9" s="586"/>
    </row>
    <row r="10" spans="1:4" ht="26.25">
      <c r="A10" s="582" t="s">
        <v>574</v>
      </c>
      <c r="B10" s="583" t="s">
        <v>350</v>
      </c>
      <c r="C10" s="584"/>
      <c r="D10" s="585" t="s">
        <v>354</v>
      </c>
    </row>
    <row r="11" spans="1:4" ht="39">
      <c r="A11" s="582" t="s">
        <v>355</v>
      </c>
      <c r="B11" s="583" t="s">
        <v>350</v>
      </c>
      <c r="C11" s="584"/>
      <c r="D11" s="585" t="s">
        <v>354</v>
      </c>
    </row>
    <row r="12" spans="1:4" ht="15">
      <c r="A12" s="587"/>
      <c r="B12" s="583"/>
      <c r="C12" s="584"/>
      <c r="D12" s="588"/>
    </row>
    <row r="13" spans="1:4" ht="15">
      <c r="A13" s="1967" t="s">
        <v>356</v>
      </c>
      <c r="B13" s="1968"/>
      <c r="C13" s="1968"/>
      <c r="D13" s="1969"/>
    </row>
    <row r="14" spans="1:4" ht="39">
      <c r="A14" s="582" t="s">
        <v>357</v>
      </c>
      <c r="B14" s="583" t="s">
        <v>350</v>
      </c>
      <c r="C14" s="584"/>
      <c r="D14" s="585"/>
    </row>
    <row r="15" spans="1:4" ht="15">
      <c r="A15" s="582" t="s">
        <v>358</v>
      </c>
      <c r="B15" s="583" t="s">
        <v>350</v>
      </c>
      <c r="C15" s="584"/>
      <c r="D15" s="585"/>
    </row>
    <row r="16" spans="1:4" ht="15">
      <c r="A16" s="582" t="s">
        <v>359</v>
      </c>
      <c r="B16" s="583" t="s">
        <v>350</v>
      </c>
      <c r="C16" s="584"/>
      <c r="D16" s="585"/>
    </row>
    <row r="17" spans="1:4" ht="15">
      <c r="A17" s="582" t="s">
        <v>360</v>
      </c>
      <c r="B17" s="583" t="s">
        <v>350</v>
      </c>
      <c r="C17" s="584"/>
      <c r="D17" s="585"/>
    </row>
    <row r="18" spans="1:4" ht="15">
      <c r="A18" s="582"/>
      <c r="B18" s="584"/>
      <c r="C18" s="584"/>
      <c r="D18" s="585"/>
    </row>
    <row r="19" spans="1:4" ht="15">
      <c r="A19" s="1967" t="s">
        <v>361</v>
      </c>
      <c r="B19" s="1968"/>
      <c r="C19" s="1968"/>
      <c r="D19" s="1969"/>
    </row>
    <row r="20" spans="1:4" ht="51.75">
      <c r="A20" s="582" t="s">
        <v>362</v>
      </c>
      <c r="B20" s="583" t="s">
        <v>350</v>
      </c>
      <c r="C20" s="584"/>
      <c r="D20" s="585" t="s">
        <v>363</v>
      </c>
    </row>
    <row r="21" spans="1:4" ht="26.25">
      <c r="A21" s="582" t="s">
        <v>364</v>
      </c>
      <c r="B21" s="583" t="s">
        <v>350</v>
      </c>
      <c r="C21" s="583" t="s">
        <v>350</v>
      </c>
      <c r="D21" s="906" t="s">
        <v>631</v>
      </c>
    </row>
    <row r="22" spans="1:4" ht="15">
      <c r="A22" s="582" t="s">
        <v>365</v>
      </c>
      <c r="B22" s="583" t="s">
        <v>350</v>
      </c>
      <c r="C22" s="584"/>
      <c r="D22" s="585"/>
    </row>
    <row r="23" spans="1:4" ht="15">
      <c r="A23" s="582" t="s">
        <v>366</v>
      </c>
      <c r="B23" s="583" t="s">
        <v>350</v>
      </c>
      <c r="C23" s="584"/>
      <c r="D23" s="585"/>
    </row>
    <row r="24" spans="1:4" ht="15">
      <c r="A24" s="582" t="s">
        <v>367</v>
      </c>
      <c r="B24" s="583" t="s">
        <v>350</v>
      </c>
      <c r="C24" s="584"/>
      <c r="D24" s="585"/>
    </row>
    <row r="25" spans="1:4" ht="15">
      <c r="A25" s="582" t="s">
        <v>368</v>
      </c>
      <c r="B25" s="583" t="s">
        <v>350</v>
      </c>
      <c r="C25" s="584"/>
      <c r="D25" s="585"/>
    </row>
    <row r="26" spans="1:4" ht="15">
      <c r="A26" s="582" t="s">
        <v>369</v>
      </c>
      <c r="B26" s="583" t="s">
        <v>350</v>
      </c>
      <c r="C26" s="584"/>
      <c r="D26" s="585"/>
    </row>
    <row r="27" spans="1:4" ht="39">
      <c r="A27" s="582" t="s">
        <v>370</v>
      </c>
      <c r="B27" s="583" t="s">
        <v>350</v>
      </c>
      <c r="C27" s="583" t="s">
        <v>350</v>
      </c>
      <c r="D27" s="585"/>
    </row>
    <row r="28" spans="1:4" ht="39">
      <c r="A28" s="582" t="s">
        <v>371</v>
      </c>
      <c r="B28" s="583" t="s">
        <v>350</v>
      </c>
      <c r="C28" s="583"/>
      <c r="D28" s="585"/>
    </row>
    <row r="29" spans="1:4" ht="15">
      <c r="A29" s="1967" t="s">
        <v>372</v>
      </c>
      <c r="B29" s="1968"/>
      <c r="C29" s="1968"/>
      <c r="D29" s="1969"/>
    </row>
    <row r="30" spans="1:4" ht="39">
      <c r="A30" s="582" t="s">
        <v>373</v>
      </c>
      <c r="B30" s="589" t="s">
        <v>350</v>
      </c>
      <c r="C30" s="589"/>
      <c r="D30" s="590"/>
    </row>
    <row r="31" spans="1:4" ht="15">
      <c r="A31" s="582" t="s">
        <v>374</v>
      </c>
      <c r="B31" s="583" t="s">
        <v>350</v>
      </c>
      <c r="C31" s="589"/>
      <c r="D31" s="590"/>
    </row>
    <row r="32" spans="1:4" ht="15.75" thickBot="1">
      <c r="A32" s="591"/>
      <c r="B32" s="592"/>
      <c r="C32" s="592"/>
      <c r="D32" s="593"/>
    </row>
    <row r="33" spans="1:4" ht="5.25" customHeight="1">
      <c r="A33" s="594"/>
      <c r="B33" s="594"/>
      <c r="C33" s="594"/>
      <c r="D33" s="594"/>
    </row>
    <row r="34" spans="1:4" ht="15">
      <c r="A34" s="594"/>
      <c r="B34" s="594"/>
      <c r="C34" s="594"/>
      <c r="D34" s="594"/>
    </row>
    <row r="35" spans="1:4" ht="15">
      <c r="A35" s="594"/>
      <c r="B35" s="594"/>
      <c r="C35" s="594"/>
      <c r="D35" s="594"/>
    </row>
    <row r="36" spans="1:4" ht="15">
      <c r="A36" s="594"/>
      <c r="B36" s="594"/>
      <c r="C36" s="594"/>
      <c r="D36" s="594"/>
    </row>
    <row r="37" spans="1:4" ht="15">
      <c r="A37" s="594"/>
      <c r="B37" s="594"/>
      <c r="C37" s="594"/>
      <c r="D37" s="594"/>
    </row>
    <row r="38" spans="1:4" ht="15">
      <c r="A38" s="594"/>
      <c r="B38" s="594"/>
      <c r="C38" s="594"/>
      <c r="D38" s="594"/>
    </row>
    <row r="39" spans="1:4" ht="15">
      <c r="A39" s="594"/>
      <c r="B39" s="594"/>
      <c r="C39" s="594"/>
      <c r="D39" s="594"/>
    </row>
    <row r="40" spans="1:4" ht="15">
      <c r="A40" s="594"/>
      <c r="B40" s="594"/>
      <c r="C40" s="594"/>
      <c r="D40" s="594"/>
    </row>
    <row r="41" spans="1:4" ht="15">
      <c r="A41" s="594"/>
      <c r="B41" s="594"/>
      <c r="C41" s="594"/>
      <c r="D41" s="594"/>
    </row>
    <row r="42" spans="1:4" ht="15">
      <c r="A42" s="595"/>
      <c r="B42" s="595"/>
      <c r="C42" s="595"/>
      <c r="D42" s="595"/>
    </row>
    <row r="43" spans="1:4" ht="15">
      <c r="A43" s="595"/>
      <c r="B43" s="595"/>
      <c r="C43" s="595"/>
      <c r="D43" s="595"/>
    </row>
    <row r="44" spans="1:4" ht="15">
      <c r="A44" s="595"/>
      <c r="B44" s="595"/>
      <c r="C44" s="595"/>
      <c r="D44" s="595"/>
    </row>
    <row r="45" spans="1:4" ht="15">
      <c r="A45" s="595"/>
      <c r="B45" s="595"/>
      <c r="C45" s="595"/>
      <c r="D45" s="595"/>
    </row>
    <row r="46" spans="1:4" ht="15">
      <c r="A46" s="595"/>
      <c r="B46" s="595"/>
      <c r="C46" s="595"/>
      <c r="D46" s="595"/>
    </row>
    <row r="47" spans="1:4" ht="15">
      <c r="A47" s="595"/>
      <c r="B47" s="595"/>
      <c r="C47" s="595"/>
      <c r="D47" s="595"/>
    </row>
    <row r="48" spans="1:4" ht="15">
      <c r="A48" s="595"/>
      <c r="B48" s="595"/>
      <c r="C48" s="595"/>
      <c r="D48" s="595"/>
    </row>
    <row r="49" spans="1:4" ht="15">
      <c r="A49" s="595"/>
      <c r="B49" s="595"/>
      <c r="C49" s="595"/>
      <c r="D49" s="595"/>
    </row>
    <row r="50" spans="1:4" ht="15">
      <c r="A50" s="595"/>
      <c r="B50" s="595"/>
      <c r="C50" s="595"/>
      <c r="D50" s="595"/>
    </row>
  </sheetData>
  <sheetProtection password="92D1" sheet="1" selectLockedCells="1"/>
  <mergeCells count="4">
    <mergeCell ref="A6:D6"/>
    <mergeCell ref="A13:D13"/>
    <mergeCell ref="A19:D19"/>
    <mergeCell ref="A29:D29"/>
  </mergeCells>
  <printOptions horizontalCentered="1"/>
  <pageMargins left="0.7480314960629921" right="0.7480314960629921" top="0.5905511811023623" bottom="0.5905511811023623" header="0.5118110236220472" footer="0.5118110236220472"/>
  <pageSetup cellComments="asDisplayed" fitToHeight="0" fitToWidth="1" horizontalDpi="600" verticalDpi="600" orientation="portrait" paperSize="9" scale="87" r:id="rId1"/>
  <headerFooter alignWithMargins="0">
    <oddFooter>&amp;L&amp;9&amp;F&amp;C&amp;A&amp;R&amp;9Page &amp;P of &amp;N</oddFooter>
  </headerFooter>
</worksheet>
</file>

<file path=xl/worksheets/sheet15.xml><?xml version="1.0" encoding="utf-8"?>
<worksheet xmlns="http://schemas.openxmlformats.org/spreadsheetml/2006/main" xmlns:r="http://schemas.openxmlformats.org/officeDocument/2006/relationships">
  <sheetPr>
    <tabColor indexed="40"/>
  </sheetPr>
  <dimension ref="A1:AE37"/>
  <sheetViews>
    <sheetView view="pageBreakPreview" zoomScale="70" zoomScaleNormal="40" zoomScaleSheetLayoutView="70" zoomScalePageLayoutView="0" workbookViewId="0" topLeftCell="A22">
      <selection activeCell="I40" sqref="I40"/>
    </sheetView>
  </sheetViews>
  <sheetFormatPr defaultColWidth="9.140625" defaultRowHeight="12.75"/>
  <cols>
    <col min="1" max="1" width="14.57421875" style="63" customWidth="1"/>
    <col min="2" max="2" width="45.421875" style="63" customWidth="1"/>
    <col min="3" max="3" width="18.57421875" style="63" customWidth="1"/>
    <col min="4" max="4" width="17.28125" style="63" customWidth="1"/>
    <col min="5" max="5" width="18.7109375" style="63" customWidth="1"/>
    <col min="6" max="6" width="16.8515625" style="63" customWidth="1"/>
    <col min="7" max="8" width="20.57421875" style="600" customWidth="1"/>
    <col min="9" max="9" width="20.421875" style="63" customWidth="1"/>
    <col min="10" max="10" width="27.00390625" style="63" bestFit="1" customWidth="1"/>
    <col min="11" max="11" width="18.28125" style="63" customWidth="1"/>
    <col min="12" max="12" width="19.140625" style="63" customWidth="1"/>
    <col min="13" max="13" width="17.00390625" style="63" customWidth="1"/>
    <col min="14" max="14" width="19.00390625" style="63" bestFit="1" customWidth="1"/>
    <col min="15" max="18" width="9.140625" style="63" customWidth="1"/>
    <col min="19" max="19" width="1.57421875" style="63" customWidth="1"/>
    <col min="20" max="20" width="9.140625" style="63" customWidth="1"/>
    <col min="21" max="21" width="17.140625" style="63" hidden="1" customWidth="1"/>
    <col min="22" max="32" width="9.140625" style="63" hidden="1" customWidth="1"/>
    <col min="33" max="245" width="9.140625" style="63" customWidth="1"/>
    <col min="246" max="16384" width="9.140625" style="63" customWidth="1"/>
  </cols>
  <sheetData>
    <row r="1" spans="1:24" s="3" customFormat="1" ht="25.5" customHeight="1">
      <c r="A1" s="1956" t="s">
        <v>282</v>
      </c>
      <c r="B1" s="1956"/>
      <c r="C1" s="1956"/>
      <c r="D1" s="1956"/>
      <c r="E1" s="1956"/>
      <c r="F1" s="1956"/>
      <c r="G1" s="1956"/>
      <c r="H1" s="1956"/>
      <c r="I1" s="1956"/>
      <c r="J1" s="1956"/>
      <c r="K1" s="1956"/>
      <c r="L1" s="69"/>
      <c r="M1" s="69"/>
      <c r="N1" s="72"/>
      <c r="O1" s="72"/>
      <c r="P1" s="72"/>
      <c r="Q1" s="72"/>
      <c r="R1" s="72"/>
      <c r="S1" s="72"/>
      <c r="T1" s="72"/>
      <c r="U1" s="72"/>
      <c r="V1" s="72"/>
      <c r="W1" s="72"/>
      <c r="X1" s="72"/>
    </row>
    <row r="2" spans="1:13" s="72" customFormat="1" ht="15" customHeight="1" thickBot="1">
      <c r="A2" s="508"/>
      <c r="B2" s="508"/>
      <c r="C2" s="508"/>
      <c r="D2" s="508"/>
      <c r="E2" s="508"/>
      <c r="F2" s="508"/>
      <c r="G2" s="508"/>
      <c r="H2" s="508"/>
      <c r="I2" s="508"/>
      <c r="J2" s="508"/>
      <c r="K2" s="508"/>
      <c r="L2" s="69"/>
      <c r="M2" s="69"/>
    </row>
    <row r="3" spans="1:24" s="13" customFormat="1" ht="15" customHeight="1" thickBot="1">
      <c r="A3" s="1999" t="s">
        <v>141</v>
      </c>
      <c r="B3" s="2000"/>
      <c r="C3" s="2001"/>
      <c r="D3" s="2002"/>
      <c r="E3" s="2002"/>
      <c r="F3" s="2003"/>
      <c r="G3" s="82"/>
      <c r="H3" s="82"/>
      <c r="I3" s="63"/>
      <c r="J3" s="63"/>
      <c r="K3" s="63"/>
      <c r="L3" s="63"/>
      <c r="M3" s="84"/>
      <c r="N3" s="63"/>
      <c r="O3" s="63"/>
      <c r="P3" s="63"/>
      <c r="Q3" s="63"/>
      <c r="R3" s="63"/>
      <c r="S3" s="63"/>
      <c r="T3" s="63"/>
      <c r="U3" s="63"/>
      <c r="V3" s="63"/>
      <c r="W3" s="63"/>
      <c r="X3" s="63"/>
    </row>
    <row r="4" spans="1:24" s="13" customFormat="1" ht="27.75" customHeight="1" thickBot="1">
      <c r="A4" s="99" t="s">
        <v>156</v>
      </c>
      <c r="B4" s="72"/>
      <c r="C4" s="72"/>
      <c r="D4" s="72"/>
      <c r="E4" s="72"/>
      <c r="F4" s="72"/>
      <c r="G4" s="72"/>
      <c r="H4" s="72"/>
      <c r="I4" s="72"/>
      <c r="J4" s="72"/>
      <c r="K4" s="72"/>
      <c r="L4" s="72"/>
      <c r="M4" s="72"/>
      <c r="N4" s="72"/>
      <c r="O4" s="72"/>
      <c r="P4" s="72"/>
      <c r="Q4" s="72"/>
      <c r="R4" s="72"/>
      <c r="S4" s="72"/>
      <c r="T4" s="72"/>
      <c r="U4" s="72"/>
      <c r="V4" s="72"/>
      <c r="W4" s="72"/>
      <c r="X4" s="72"/>
    </row>
    <row r="5" spans="1:24" s="13" customFormat="1" ht="15" customHeight="1">
      <c r="A5" s="1576" t="s">
        <v>68</v>
      </c>
      <c r="B5" s="1577"/>
      <c r="C5" s="2004" t="str">
        <f>IF('PR_Programmatic Progress_1A'!C5:F5="","",'PR_Programmatic Progress_1A'!C5:F5)</f>
        <v>Montenegro</v>
      </c>
      <c r="D5" s="2005"/>
      <c r="E5" s="2005"/>
      <c r="F5" s="2006"/>
      <c r="G5" s="82"/>
      <c r="H5" s="170"/>
      <c r="I5" s="4"/>
      <c r="J5" s="63"/>
      <c r="K5" s="63"/>
      <c r="L5" s="63"/>
      <c r="M5" s="84"/>
      <c r="N5" s="63"/>
      <c r="O5" s="63"/>
      <c r="P5" s="63"/>
      <c r="Q5" s="63"/>
      <c r="R5" s="63"/>
      <c r="S5" s="63"/>
      <c r="T5" s="63"/>
      <c r="U5" s="63"/>
      <c r="V5" s="63"/>
      <c r="W5" s="63"/>
      <c r="X5" s="63"/>
    </row>
    <row r="6" spans="1:24" s="13" customFormat="1" ht="15" customHeight="1">
      <c r="A6" s="1568" t="s">
        <v>69</v>
      </c>
      <c r="B6" s="1569"/>
      <c r="C6" s="2011" t="str">
        <f>IF('PR_Programmatic Progress_1A'!C6:F6="Select","",'PR_Programmatic Progress_1A'!C6:F6)</f>
        <v>HIV/AIDS</v>
      </c>
      <c r="D6" s="2012"/>
      <c r="E6" s="2012"/>
      <c r="F6" s="2013"/>
      <c r="G6" s="82"/>
      <c r="H6" s="82"/>
      <c r="I6" s="63"/>
      <c r="J6" s="63"/>
      <c r="K6" s="63"/>
      <c r="L6" s="63"/>
      <c r="M6" s="63"/>
      <c r="N6" s="63"/>
      <c r="O6" s="63"/>
      <c r="P6" s="63"/>
      <c r="Q6" s="63"/>
      <c r="R6" s="63"/>
      <c r="S6" s="63"/>
      <c r="T6" s="63"/>
      <c r="U6" s="63"/>
      <c r="V6" s="63"/>
      <c r="W6" s="63"/>
      <c r="X6" s="63"/>
    </row>
    <row r="7" spans="1:24" s="13" customFormat="1" ht="25.5" customHeight="1">
      <c r="A7" s="1568" t="s">
        <v>268</v>
      </c>
      <c r="B7" s="1569"/>
      <c r="C7" s="2014" t="str">
        <f>IF('PR_Programmatic Progress_1A'!C7:F7="","",'PR_Programmatic Progress_1A'!C7:F7)</f>
        <v>MNT-910-G03-H</v>
      </c>
      <c r="D7" s="2015"/>
      <c r="E7" s="2015"/>
      <c r="F7" s="2016"/>
      <c r="G7" s="85"/>
      <c r="H7" s="85"/>
      <c r="I7" s="63"/>
      <c r="J7" s="63"/>
      <c r="K7" s="749"/>
      <c r="L7" s="63"/>
      <c r="M7" s="63"/>
      <c r="N7" s="63"/>
      <c r="O7" s="63"/>
      <c r="P7" s="63"/>
      <c r="Q7" s="63"/>
      <c r="R7" s="63"/>
      <c r="S7" s="63"/>
      <c r="T7" s="63"/>
      <c r="U7" s="63"/>
      <c r="V7" s="63"/>
      <c r="W7" s="63"/>
      <c r="X7" s="63"/>
    </row>
    <row r="8" spans="1:24" s="13" customFormat="1" ht="15" customHeight="1">
      <c r="A8" s="1568" t="s">
        <v>241</v>
      </c>
      <c r="B8" s="1569"/>
      <c r="C8" s="1936" t="str">
        <f>IF('PR_Programmatic Progress_1A'!C8:F8="","",'PR_Programmatic Progress_1A'!C8:F8)</f>
        <v>UNDP</v>
      </c>
      <c r="D8" s="1937"/>
      <c r="E8" s="1937"/>
      <c r="F8" s="1938"/>
      <c r="G8" s="82"/>
      <c r="H8" s="82"/>
      <c r="I8" s="63"/>
      <c r="J8" s="63"/>
      <c r="K8" s="63"/>
      <c r="L8" s="63"/>
      <c r="M8" s="63"/>
      <c r="N8" s="63"/>
      <c r="O8" s="63"/>
      <c r="P8" s="63"/>
      <c r="Q8" s="63"/>
      <c r="R8" s="63"/>
      <c r="S8" s="63"/>
      <c r="T8" s="63"/>
      <c r="U8" s="63"/>
      <c r="V8" s="63"/>
      <c r="W8" s="63"/>
      <c r="X8" s="63"/>
    </row>
    <row r="9" spans="1:24" s="13" customFormat="1" ht="15" customHeight="1">
      <c r="A9" s="1568" t="s">
        <v>266</v>
      </c>
      <c r="B9" s="1569"/>
      <c r="C9" s="1996">
        <f>IF('PR_Programmatic Progress_1A'!C9:F9="","",'PR_Programmatic Progress_1A'!C9:F9)</f>
        <v>40360</v>
      </c>
      <c r="D9" s="1997"/>
      <c r="E9" s="1997"/>
      <c r="F9" s="1998"/>
      <c r="G9" s="62"/>
      <c r="H9" s="62"/>
      <c r="I9" s="63"/>
      <c r="J9" s="63"/>
      <c r="K9" s="63"/>
      <c r="L9" s="63"/>
      <c r="M9" s="63"/>
      <c r="N9" s="63"/>
      <c r="O9" s="63"/>
      <c r="P9" s="63"/>
      <c r="Q9" s="63"/>
      <c r="R9" s="63"/>
      <c r="S9" s="63"/>
      <c r="T9" s="63"/>
      <c r="U9" s="63"/>
      <c r="V9" s="63"/>
      <c r="W9" s="63"/>
      <c r="X9" s="63"/>
    </row>
    <row r="10" spans="1:24" s="13" customFormat="1" ht="15" customHeight="1" thickBot="1">
      <c r="A10" s="1570" t="s">
        <v>242</v>
      </c>
      <c r="B10" s="1571"/>
      <c r="C10" s="1629" t="str">
        <f>IF('PR_Programmatic Progress_1A'!C10:F10="Select","",'PR_Programmatic Progress_1A'!C10:F10)</f>
        <v>EUR</v>
      </c>
      <c r="D10" s="1630"/>
      <c r="E10" s="1630"/>
      <c r="F10" s="1631"/>
      <c r="G10" s="82"/>
      <c r="H10" s="82"/>
      <c r="I10" s="63"/>
      <c r="J10" s="63"/>
      <c r="K10" s="63"/>
      <c r="L10" s="63"/>
      <c r="M10" s="63"/>
      <c r="N10" s="63"/>
      <c r="O10" s="63"/>
      <c r="P10" s="63"/>
      <c r="Q10" s="63"/>
      <c r="R10" s="63"/>
      <c r="S10" s="63"/>
      <c r="T10" s="63"/>
      <c r="U10" s="63"/>
      <c r="V10" s="63"/>
      <c r="W10" s="63"/>
      <c r="X10" s="63"/>
    </row>
    <row r="11" spans="1:24" s="13" customFormat="1" ht="27" customHeight="1" thickBot="1">
      <c r="A11" s="98" t="s">
        <v>157</v>
      </c>
      <c r="B11" s="72"/>
      <c r="C11" s="72"/>
      <c r="D11" s="72"/>
      <c r="E11" s="72"/>
      <c r="F11" s="72"/>
      <c r="G11" s="72"/>
      <c r="H11" s="72"/>
      <c r="I11" s="72"/>
      <c r="J11" s="72"/>
      <c r="K11" s="72"/>
      <c r="L11" s="72"/>
      <c r="M11" s="72"/>
      <c r="N11" s="72"/>
      <c r="O11" s="72"/>
      <c r="P11" s="72"/>
      <c r="Q11" s="72"/>
      <c r="R11" s="72"/>
      <c r="S11" s="72"/>
      <c r="T11" s="72"/>
      <c r="U11" s="72"/>
      <c r="V11" s="72"/>
      <c r="W11" s="72"/>
      <c r="X11" s="72"/>
    </row>
    <row r="12" spans="1:24" s="13" customFormat="1" ht="15" customHeight="1">
      <c r="A12" s="494" t="s">
        <v>274</v>
      </c>
      <c r="B12" s="497"/>
      <c r="C12" s="53" t="s">
        <v>280</v>
      </c>
      <c r="D12" s="596" t="str">
        <f>IF('PR_Programmatic Progress_1A'!D12="Select","",'PR_Programmatic Progress_1A'!D12)</f>
        <v>Semester</v>
      </c>
      <c r="E12" s="43" t="s">
        <v>281</v>
      </c>
      <c r="F12" s="96">
        <f>IF('PR_Programmatic Progress_1A'!F12="Select","",'PR_Programmatic Progress_1A'!F12)</f>
        <v>6</v>
      </c>
      <c r="G12" s="82"/>
      <c r="H12" s="82"/>
      <c r="I12" s="63"/>
      <c r="J12" s="63"/>
      <c r="K12" s="63"/>
      <c r="L12" s="63"/>
      <c r="M12" s="63"/>
      <c r="N12" s="63"/>
      <c r="O12" s="63"/>
      <c r="P12" s="63"/>
      <c r="Q12" s="63"/>
      <c r="R12" s="63"/>
      <c r="S12" s="63"/>
      <c r="T12" s="63"/>
      <c r="U12" s="63"/>
      <c r="V12" s="63"/>
      <c r="W12" s="63"/>
      <c r="X12" s="63"/>
    </row>
    <row r="13" spans="1:24" s="13" customFormat="1" ht="15" customHeight="1">
      <c r="A13" s="514" t="s">
        <v>275</v>
      </c>
      <c r="B13" s="40"/>
      <c r="C13" s="54" t="s">
        <v>243</v>
      </c>
      <c r="D13" s="95">
        <f>IF('PR_Programmatic Progress_1A'!D13="","",'PR_Programmatic Progress_1A'!D13)</f>
        <v>41275</v>
      </c>
      <c r="E13" s="5" t="s">
        <v>261</v>
      </c>
      <c r="F13" s="97">
        <f>IF('PR_Programmatic Progress_1A'!F13="","",'PR_Programmatic Progress_1A'!F13)</f>
        <v>41455</v>
      </c>
      <c r="G13" s="62"/>
      <c r="H13" s="62"/>
      <c r="I13" s="63"/>
      <c r="J13" s="63"/>
      <c r="K13" s="63"/>
      <c r="L13" s="63"/>
      <c r="M13" s="63"/>
      <c r="N13" s="63"/>
      <c r="O13" s="63"/>
      <c r="P13" s="63"/>
      <c r="Q13" s="63"/>
      <c r="R13" s="63"/>
      <c r="S13" s="63"/>
      <c r="T13" s="63"/>
      <c r="U13" s="63"/>
      <c r="V13" s="63"/>
      <c r="W13" s="63"/>
      <c r="X13" s="63"/>
    </row>
    <row r="14" spans="1:24" s="13" customFormat="1" ht="15" customHeight="1" thickBot="1">
      <c r="A14" s="55" t="s">
        <v>276</v>
      </c>
      <c r="B14" s="41"/>
      <c r="C14" s="1629">
        <f>IF('PR_Programmatic Progress_1A'!C14="Select","",'PR_Programmatic Progress_1A'!C14)</f>
        <v>6</v>
      </c>
      <c r="D14" s="1630"/>
      <c r="E14" s="1630"/>
      <c r="F14" s="1631"/>
      <c r="G14" s="82"/>
      <c r="H14" s="82"/>
      <c r="I14" s="63"/>
      <c r="J14" s="63"/>
      <c r="K14" s="63"/>
      <c r="L14" s="63"/>
      <c r="M14" s="63"/>
      <c r="N14" s="63"/>
      <c r="O14" s="63"/>
      <c r="P14" s="63"/>
      <c r="Q14" s="63"/>
      <c r="R14" s="63"/>
      <c r="S14" s="63"/>
      <c r="T14" s="63"/>
      <c r="U14" s="63"/>
      <c r="V14" s="63"/>
      <c r="W14" s="63"/>
      <c r="X14" s="63"/>
    </row>
    <row r="15" spans="1:24" s="13" customFormat="1" ht="27" customHeight="1" thickBot="1">
      <c r="A15" s="98" t="s">
        <v>158</v>
      </c>
      <c r="B15" s="72"/>
      <c r="C15" s="72"/>
      <c r="D15" s="72"/>
      <c r="E15" s="72"/>
      <c r="F15" s="72"/>
      <c r="G15" s="72"/>
      <c r="H15" s="72"/>
      <c r="I15" s="72"/>
      <c r="J15" s="72"/>
      <c r="K15" s="72"/>
      <c r="L15" s="72"/>
      <c r="M15" s="72"/>
      <c r="N15" s="72"/>
      <c r="O15" s="72"/>
      <c r="P15" s="72"/>
      <c r="Q15" s="72"/>
      <c r="R15" s="72"/>
      <c r="S15" s="72"/>
      <c r="T15" s="72"/>
      <c r="U15" s="72"/>
      <c r="V15" s="72"/>
      <c r="W15" s="72"/>
      <c r="X15" s="72"/>
    </row>
    <row r="16" spans="1:24" s="13" customFormat="1" ht="15" customHeight="1">
      <c r="A16" s="494" t="s">
        <v>279</v>
      </c>
      <c r="B16" s="497"/>
      <c r="C16" s="53" t="s">
        <v>280</v>
      </c>
      <c r="D16" s="596" t="str">
        <f>IF('PR_Programmatic Progress_1A'!D16="Select","",'PR_Programmatic Progress_1A'!D16)</f>
        <v>Annual</v>
      </c>
      <c r="E16" s="43" t="s">
        <v>281</v>
      </c>
      <c r="F16" s="96" t="str">
        <f>IF('PR_Programmatic Progress_1A'!F16="Select","",'PR_Programmatic Progress_1A'!F16)</f>
        <v>N/A</v>
      </c>
      <c r="G16" s="82"/>
      <c r="H16" s="82"/>
      <c r="I16" s="63"/>
      <c r="J16" s="63"/>
      <c r="K16" s="63"/>
      <c r="L16" s="63"/>
      <c r="M16" s="63"/>
      <c r="N16" s="63"/>
      <c r="O16" s="63"/>
      <c r="P16" s="63"/>
      <c r="Q16" s="63"/>
      <c r="R16" s="63"/>
      <c r="S16" s="63"/>
      <c r="T16" s="63"/>
      <c r="U16" s="63"/>
      <c r="V16" s="63"/>
      <c r="W16" s="63"/>
      <c r="X16" s="63"/>
    </row>
    <row r="17" spans="1:24" s="13" customFormat="1" ht="15" customHeight="1">
      <c r="A17" s="514" t="s">
        <v>277</v>
      </c>
      <c r="B17" s="40"/>
      <c r="C17" s="54" t="s">
        <v>243</v>
      </c>
      <c r="D17" s="597">
        <f>IF('PR_Programmatic Progress_1A'!D17="","",'PR_Programmatic Progress_1A'!D17)</f>
      </c>
      <c r="E17" s="5" t="s">
        <v>261</v>
      </c>
      <c r="F17" s="97">
        <f>IF('PR_Programmatic Progress_1A'!F17="","",'PR_Programmatic Progress_1A'!F17)</f>
      </c>
      <c r="G17" s="62"/>
      <c r="H17" s="62"/>
      <c r="I17" s="63"/>
      <c r="J17" s="63"/>
      <c r="K17" s="63"/>
      <c r="L17" s="63"/>
      <c r="M17" s="63"/>
      <c r="N17" s="63"/>
      <c r="O17" s="63"/>
      <c r="P17" s="63"/>
      <c r="Q17" s="63"/>
      <c r="R17" s="63"/>
      <c r="S17" s="63"/>
      <c r="T17" s="63"/>
      <c r="U17" s="63"/>
      <c r="V17" s="63"/>
      <c r="W17" s="63"/>
      <c r="X17" s="63"/>
    </row>
    <row r="18" spans="1:24" s="13" customFormat="1" ht="15" customHeight="1" thickBot="1">
      <c r="A18" s="55" t="s">
        <v>278</v>
      </c>
      <c r="B18" s="41"/>
      <c r="C18" s="1629" t="str">
        <f>IF('PR_Programmatic Progress_1A'!C18:F18="Select","",'PR_Programmatic Progress_1A'!C18:F18)</f>
        <v>N/A</v>
      </c>
      <c r="D18" s="1630"/>
      <c r="E18" s="1630"/>
      <c r="F18" s="1631"/>
      <c r="G18" s="82"/>
      <c r="H18" s="82"/>
      <c r="I18" s="63"/>
      <c r="J18" s="63"/>
      <c r="K18" s="63"/>
      <c r="L18" s="63"/>
      <c r="M18" s="63"/>
      <c r="N18" s="63"/>
      <c r="O18" s="63"/>
      <c r="P18" s="63"/>
      <c r="Q18" s="63"/>
      <c r="R18" s="63"/>
      <c r="S18" s="63"/>
      <c r="T18" s="63"/>
      <c r="U18" s="63"/>
      <c r="V18" s="63"/>
      <c r="W18" s="63"/>
      <c r="X18" s="63"/>
    </row>
    <row r="19" spans="1:24" s="3" customFormat="1" ht="15" customHeight="1">
      <c r="A19" s="72"/>
      <c r="B19" s="72"/>
      <c r="C19" s="72"/>
      <c r="D19" s="72"/>
      <c r="E19" s="72"/>
      <c r="F19" s="72"/>
      <c r="G19" s="72"/>
      <c r="H19" s="72"/>
      <c r="I19" s="72"/>
      <c r="J19" s="72"/>
      <c r="K19" s="72"/>
      <c r="L19" s="72"/>
      <c r="M19" s="72"/>
      <c r="N19" s="72"/>
      <c r="O19" s="72"/>
      <c r="P19" s="72"/>
      <c r="Q19" s="72"/>
      <c r="R19" s="72"/>
      <c r="S19" s="72"/>
      <c r="T19" s="72"/>
      <c r="U19" s="72"/>
      <c r="V19" s="72"/>
      <c r="W19" s="72"/>
      <c r="X19" s="72"/>
    </row>
    <row r="20" spans="1:24" s="13" customFormat="1" ht="12.75" customHeight="1">
      <c r="A20" s="2020" t="s">
        <v>139</v>
      </c>
      <c r="B20" s="2020"/>
      <c r="C20" s="2020"/>
      <c r="D20" s="2020"/>
      <c r="E20" s="2020"/>
      <c r="F20" s="2020"/>
      <c r="G20" s="2020"/>
      <c r="H20" s="2020"/>
      <c r="I20" s="2020"/>
      <c r="J20" s="2020"/>
      <c r="K20" s="2020"/>
      <c r="L20" s="2020"/>
      <c r="M20" s="2020"/>
      <c r="N20" s="63"/>
      <c r="O20" s="63"/>
      <c r="P20" s="63"/>
      <c r="Q20" s="63"/>
      <c r="R20" s="63"/>
      <c r="S20" s="63"/>
      <c r="T20" s="63"/>
      <c r="U20" s="63"/>
      <c r="V20" s="63"/>
      <c r="W20" s="63"/>
      <c r="X20" s="63"/>
    </row>
    <row r="21" spans="1:24" s="13" customFormat="1" ht="15">
      <c r="A21" s="64"/>
      <c r="B21" s="64"/>
      <c r="C21" s="64"/>
      <c r="D21" s="64"/>
      <c r="E21" s="64"/>
      <c r="F21" s="64"/>
      <c r="G21" s="65"/>
      <c r="H21" s="65"/>
      <c r="I21" s="64"/>
      <c r="J21" s="14"/>
      <c r="K21" s="14"/>
      <c r="L21" s="63"/>
      <c r="M21" s="63"/>
      <c r="N21" s="63"/>
      <c r="O21" s="63"/>
      <c r="P21" s="63"/>
      <c r="Q21" s="63"/>
      <c r="R21" s="63"/>
      <c r="S21" s="63"/>
      <c r="T21" s="63"/>
      <c r="U21" s="63"/>
      <c r="V21" s="63"/>
      <c r="W21" s="63"/>
      <c r="X21" s="63"/>
    </row>
    <row r="22" spans="1:24" s="13" customFormat="1" ht="28.5" customHeight="1">
      <c r="A22" s="66" t="s">
        <v>448</v>
      </c>
      <c r="B22" s="66"/>
      <c r="C22" s="64"/>
      <c r="D22" s="64"/>
      <c r="E22" s="64"/>
      <c r="F22" s="64"/>
      <c r="G22" s="65"/>
      <c r="H22" s="65"/>
      <c r="I22" s="64"/>
      <c r="J22" s="14"/>
      <c r="K22" s="14"/>
      <c r="L22" s="63"/>
      <c r="M22" s="63"/>
      <c r="N22" s="63"/>
      <c r="O22" s="63"/>
      <c r="P22" s="63"/>
      <c r="Q22" s="63"/>
      <c r="R22" s="63"/>
      <c r="S22" s="63"/>
      <c r="T22" s="63"/>
      <c r="U22" s="63"/>
      <c r="V22" s="63"/>
      <c r="W22" s="63"/>
      <c r="X22" s="63"/>
    </row>
    <row r="23" spans="1:24" s="13" customFormat="1" ht="31.5" customHeight="1" thickBot="1">
      <c r="A23" s="598" t="s">
        <v>62</v>
      </c>
      <c r="B23" s="599"/>
      <c r="C23" s="63"/>
      <c r="D23" s="63"/>
      <c r="E23" s="63"/>
      <c r="F23" s="63"/>
      <c r="G23" s="600"/>
      <c r="H23" s="600"/>
      <c r="I23" s="63"/>
      <c r="J23" s="63"/>
      <c r="K23" s="63"/>
      <c r="L23" s="63"/>
      <c r="M23" s="63"/>
      <c r="N23" s="63"/>
      <c r="O23" s="63"/>
      <c r="P23" s="63"/>
      <c r="Q23" s="63"/>
      <c r="R23" s="63"/>
      <c r="S23" s="63"/>
      <c r="T23" s="63"/>
      <c r="U23" s="63"/>
      <c r="V23" s="63"/>
      <c r="W23" s="63"/>
      <c r="X23" s="63"/>
    </row>
    <row r="24" spans="1:31" s="13" customFormat="1" ht="15.75">
      <c r="A24" s="881" t="s">
        <v>28</v>
      </c>
      <c r="B24" s="56"/>
      <c r="C24" s="56"/>
      <c r="D24" s="56"/>
      <c r="E24" s="56"/>
      <c r="F24" s="56"/>
      <c r="G24" s="56"/>
      <c r="H24" s="56"/>
      <c r="I24" s="56"/>
      <c r="J24" s="56"/>
      <c r="K24" s="56"/>
      <c r="L24" s="56"/>
      <c r="M24" s="56"/>
      <c r="N24" s="1541"/>
      <c r="O24" s="1541"/>
      <c r="P24" s="601"/>
      <c r="Q24" s="602"/>
      <c r="R24" s="603"/>
      <c r="S24" s="63"/>
      <c r="T24" s="63"/>
      <c r="U24" s="881" t="s">
        <v>28</v>
      </c>
      <c r="V24" s="56"/>
      <c r="W24" s="56"/>
      <c r="X24" s="56"/>
      <c r="Y24" s="56"/>
      <c r="Z24" s="56"/>
      <c r="AA24" s="56"/>
      <c r="AB24" s="56"/>
      <c r="AC24" s="56"/>
      <c r="AD24" s="56"/>
      <c r="AE24" s="1093"/>
    </row>
    <row r="25" spans="1:31" s="13" customFormat="1" ht="12.75" customHeight="1">
      <c r="A25" s="1549" t="s">
        <v>283</v>
      </c>
      <c r="B25" s="1535" t="s">
        <v>246</v>
      </c>
      <c r="C25" s="2017"/>
      <c r="D25" s="2017"/>
      <c r="E25" s="2017"/>
      <c r="F25" s="2009" t="s">
        <v>439</v>
      </c>
      <c r="G25" s="1530" t="s">
        <v>444</v>
      </c>
      <c r="H25" s="2009" t="s">
        <v>228</v>
      </c>
      <c r="I25" s="1530" t="s">
        <v>445</v>
      </c>
      <c r="J25" s="2007" t="s">
        <v>419</v>
      </c>
      <c r="K25" s="2008"/>
      <c r="L25" s="1530" t="s">
        <v>140</v>
      </c>
      <c r="M25" s="1530" t="s">
        <v>26</v>
      </c>
      <c r="N25" s="1535" t="s">
        <v>71</v>
      </c>
      <c r="O25" s="1624"/>
      <c r="P25" s="1624"/>
      <c r="Q25" s="1624"/>
      <c r="R25" s="1609"/>
      <c r="S25" s="63"/>
      <c r="T25" s="63"/>
      <c r="U25" s="1549" t="s">
        <v>283</v>
      </c>
      <c r="V25" s="1976" t="s">
        <v>246</v>
      </c>
      <c r="W25" s="1977"/>
      <c r="X25" s="1977"/>
      <c r="Y25" s="1977"/>
      <c r="Z25" s="1978" t="s">
        <v>439</v>
      </c>
      <c r="AA25" s="1976" t="s">
        <v>444</v>
      </c>
      <c r="AB25" s="1978" t="s">
        <v>228</v>
      </c>
      <c r="AC25" s="1994" t="s">
        <v>445</v>
      </c>
      <c r="AD25" s="1973" t="s">
        <v>419</v>
      </c>
      <c r="AE25" s="1974"/>
    </row>
    <row r="26" spans="1:31" s="13" customFormat="1" ht="91.5" customHeight="1">
      <c r="A26" s="1975"/>
      <c r="B26" s="2018"/>
      <c r="C26" s="2019"/>
      <c r="D26" s="2019"/>
      <c r="E26" s="2019"/>
      <c r="F26" s="2010"/>
      <c r="G26" s="1995"/>
      <c r="H26" s="2010"/>
      <c r="I26" s="1995"/>
      <c r="J26" s="2007"/>
      <c r="K26" s="2008"/>
      <c r="L26" s="1995"/>
      <c r="M26" s="1995"/>
      <c r="N26" s="1610"/>
      <c r="O26" s="1625"/>
      <c r="P26" s="1625"/>
      <c r="Q26" s="1625"/>
      <c r="R26" s="1611"/>
      <c r="S26" s="63"/>
      <c r="T26" s="63"/>
      <c r="U26" s="1975"/>
      <c r="V26" s="1977"/>
      <c r="W26" s="1977"/>
      <c r="X26" s="1977"/>
      <c r="Y26" s="1977"/>
      <c r="Z26" s="1978"/>
      <c r="AA26" s="1976"/>
      <c r="AB26" s="1978"/>
      <c r="AC26" s="1995"/>
      <c r="AD26" s="1973"/>
      <c r="AE26" s="1974"/>
    </row>
    <row r="27" spans="1:31" s="13" customFormat="1" ht="44.25" customHeight="1">
      <c r="A27" s="821" t="str">
        <f>U27</f>
        <v>Impact</v>
      </c>
      <c r="B27" s="1987" t="str">
        <f>V27</f>
        <v>HIV prevalence among IDUs</v>
      </c>
      <c r="C27" s="1988"/>
      <c r="D27" s="1988"/>
      <c r="E27" s="1989"/>
      <c r="F27" s="1171" t="str">
        <f>Z27</f>
        <v>2014</v>
      </c>
      <c r="G27" s="1137" t="str">
        <f>AA27</f>
        <v>&lt;1%</v>
      </c>
      <c r="H27" s="1094" t="str">
        <f>AB27</f>
        <v>14/08/2014</v>
      </c>
      <c r="I27" s="1137">
        <f>AC27</f>
        <v>0.003</v>
      </c>
      <c r="J27" s="1990" t="str">
        <f>AD27</f>
        <v>BSS (Behavioral and Surveillance Survey)</v>
      </c>
      <c r="K27" s="1991"/>
      <c r="L27" s="1091"/>
      <c r="M27" s="1073"/>
      <c r="N27" s="1590"/>
      <c r="O27" s="1992"/>
      <c r="P27" s="1992"/>
      <c r="Q27" s="1992"/>
      <c r="R27" s="1993"/>
      <c r="S27" s="63"/>
      <c r="T27" s="63"/>
      <c r="U27" s="821" t="str">
        <f>IF('PR_Programmatic Progress_1A'!A27="Select","",'PR_Programmatic Progress_1A'!A27)</f>
        <v>Impact</v>
      </c>
      <c r="V27" s="1970" t="str">
        <f>IF('PR_Programmatic Progress_1A'!B27="","",'PR_Programmatic Progress_1A'!B27)</f>
        <v>HIV prevalence among IDUs</v>
      </c>
      <c r="W27" s="1970"/>
      <c r="X27" s="1970"/>
      <c r="Y27" s="1970"/>
      <c r="Z27" s="823" t="str">
        <f>IF('PR_Programmatic Progress_1A'!I27="","",'PR_Programmatic Progress_1A'!I27)</f>
        <v>2014</v>
      </c>
      <c r="AA27" s="1076" t="str">
        <f>IF('PR_Programmatic Progress_1A'!J27="","",'PR_Programmatic Progress_1A'!J27)</f>
        <v>&lt;1%</v>
      </c>
      <c r="AB27" s="1076" t="str">
        <f>IF('PR_Programmatic Progress_1A'!K27="","",'PR_Programmatic Progress_1A'!K27)</f>
        <v>14/08/2014</v>
      </c>
      <c r="AC27" s="889">
        <f>IF('PR_Programmatic Progress_1A'!L27="","",'PR_Programmatic Progress_1A'!L27)</f>
        <v>0.003</v>
      </c>
      <c r="AD27" s="1971" t="str">
        <f>'PR_Programmatic Progress_1A'!M27</f>
        <v>BSS (Behavioral and Surveillance Survey)</v>
      </c>
      <c r="AE27" s="1972"/>
    </row>
    <row r="28" spans="1:31" s="13" customFormat="1" ht="44.25" customHeight="1">
      <c r="A28" s="821" t="str">
        <f aca="true" t="shared" si="0" ref="A28:A36">U28</f>
        <v>Impact</v>
      </c>
      <c r="B28" s="1987" t="str">
        <f aca="true" t="shared" si="1" ref="B28:B36">V28</f>
        <v>HIV prevalence among MSM</v>
      </c>
      <c r="C28" s="1988"/>
      <c r="D28" s="1988"/>
      <c r="E28" s="1989"/>
      <c r="F28" s="1171" t="str">
        <f aca="true" t="shared" si="2" ref="F28:F36">Z28</f>
        <v>2014</v>
      </c>
      <c r="G28" s="1137" t="str">
        <f aca="true" t="shared" si="3" ref="G28:I36">AA28</f>
        <v>&lt;5%</v>
      </c>
      <c r="H28" s="1094" t="str">
        <f t="shared" si="3"/>
        <v>14/08/2014</v>
      </c>
      <c r="I28" s="1137">
        <f t="shared" si="3"/>
        <v>0.045</v>
      </c>
      <c r="J28" s="1990" t="str">
        <f aca="true" t="shared" si="4" ref="J28:J36">AD28</f>
        <v>BSS (Behavioral and Surveillance Survey)</v>
      </c>
      <c r="K28" s="1991"/>
      <c r="L28" s="1091"/>
      <c r="M28" s="1073"/>
      <c r="N28" s="1590"/>
      <c r="O28" s="1992"/>
      <c r="P28" s="1992"/>
      <c r="Q28" s="1992"/>
      <c r="R28" s="1993"/>
      <c r="S28" s="63"/>
      <c r="T28" s="63"/>
      <c r="U28" s="821" t="str">
        <f>IF('PR_Programmatic Progress_1A'!A28="Select","",'PR_Programmatic Progress_1A'!A28)</f>
        <v>Impact</v>
      </c>
      <c r="V28" s="1970" t="str">
        <f>IF('PR_Programmatic Progress_1A'!B28="","",'PR_Programmatic Progress_1A'!B28)</f>
        <v>HIV prevalence among MSM</v>
      </c>
      <c r="W28" s="1970"/>
      <c r="X28" s="1970"/>
      <c r="Y28" s="1970"/>
      <c r="Z28" s="823" t="str">
        <f>IF('PR_Programmatic Progress_1A'!I28="","",'PR_Programmatic Progress_1A'!I28)</f>
        <v>2014</v>
      </c>
      <c r="AA28" s="1076" t="str">
        <f>IF('PR_Programmatic Progress_1A'!J28="","",'PR_Programmatic Progress_1A'!J28)</f>
        <v>&lt;5%</v>
      </c>
      <c r="AB28" s="1076" t="str">
        <f>IF('PR_Programmatic Progress_1A'!K28="","",'PR_Programmatic Progress_1A'!K28)</f>
        <v>14/08/2014</v>
      </c>
      <c r="AC28" s="889">
        <f>IF('PR_Programmatic Progress_1A'!L28="","",'PR_Programmatic Progress_1A'!L28)</f>
        <v>0.045</v>
      </c>
      <c r="AD28" s="1971" t="str">
        <f>'PR_Programmatic Progress_1A'!M28</f>
        <v>BSS (Behavioral and Surveillance Survey)</v>
      </c>
      <c r="AE28" s="1972"/>
    </row>
    <row r="29" spans="1:31" s="13" customFormat="1" ht="44.25" customHeight="1">
      <c r="A29" s="821" t="str">
        <f t="shared" si="0"/>
        <v>Impact</v>
      </c>
      <c r="B29" s="1987" t="str">
        <f t="shared" si="1"/>
        <v>HIV prevalence among SWs</v>
      </c>
      <c r="C29" s="1988"/>
      <c r="D29" s="1988"/>
      <c r="E29" s="1989"/>
      <c r="F29" s="1171" t="str">
        <f t="shared" si="2"/>
        <v>2012</v>
      </c>
      <c r="G29" s="1137" t="str">
        <f t="shared" si="3"/>
        <v>&lt;1%</v>
      </c>
      <c r="H29" s="1094" t="str">
        <f t="shared" si="3"/>
        <v>14/08/2012</v>
      </c>
      <c r="I29" s="1137">
        <f t="shared" si="3"/>
        <v>0</v>
      </c>
      <c r="J29" s="1990" t="str">
        <f t="shared" si="4"/>
        <v>BSS (Behavioral and Surveillance Survey)</v>
      </c>
      <c r="K29" s="1991"/>
      <c r="L29" s="1091"/>
      <c r="M29" s="1073"/>
      <c r="N29" s="1590"/>
      <c r="O29" s="1992"/>
      <c r="P29" s="1992"/>
      <c r="Q29" s="1992"/>
      <c r="R29" s="1993"/>
      <c r="S29" s="63"/>
      <c r="T29" s="63"/>
      <c r="U29" s="821" t="str">
        <f>IF('PR_Programmatic Progress_1A'!A29="Select","",'PR_Programmatic Progress_1A'!A29)</f>
        <v>Impact</v>
      </c>
      <c r="V29" s="1970" t="str">
        <f>IF('PR_Programmatic Progress_1A'!B29="","",'PR_Programmatic Progress_1A'!B29)</f>
        <v>HIV prevalence among SWs</v>
      </c>
      <c r="W29" s="1970"/>
      <c r="X29" s="1970"/>
      <c r="Y29" s="1970"/>
      <c r="Z29" s="823" t="str">
        <f>IF('PR_Programmatic Progress_1A'!I29="","",'PR_Programmatic Progress_1A'!I29)</f>
        <v>2012</v>
      </c>
      <c r="AA29" s="1076" t="str">
        <f>IF('PR_Programmatic Progress_1A'!J29="","",'PR_Programmatic Progress_1A'!J29)</f>
        <v>&lt;1%</v>
      </c>
      <c r="AB29" s="1076" t="str">
        <f>IF('PR_Programmatic Progress_1A'!K29="","",'PR_Programmatic Progress_1A'!K29)</f>
        <v>14/08/2012</v>
      </c>
      <c r="AC29" s="889">
        <f>IF('PR_Programmatic Progress_1A'!L29="","",'PR_Programmatic Progress_1A'!L29)</f>
        <v>0</v>
      </c>
      <c r="AD29" s="1971" t="str">
        <f>'PR_Programmatic Progress_1A'!M29</f>
        <v>BSS (Behavioral and Surveillance Survey)</v>
      </c>
      <c r="AE29" s="1972"/>
    </row>
    <row r="30" spans="1:31" s="13" customFormat="1" ht="44.25" customHeight="1">
      <c r="A30" s="821" t="str">
        <f t="shared" si="0"/>
        <v>Impact</v>
      </c>
      <c r="B30" s="1987" t="str">
        <f t="shared" si="1"/>
        <v>HIV prevalence among merchant marines</v>
      </c>
      <c r="C30" s="1988"/>
      <c r="D30" s="1988"/>
      <c r="E30" s="1989"/>
      <c r="F30" s="1171" t="str">
        <f t="shared" si="2"/>
        <v>2013</v>
      </c>
      <c r="G30" s="1137" t="str">
        <f t="shared" si="3"/>
        <v>&lt;1%</v>
      </c>
      <c r="H30" s="1094" t="str">
        <f t="shared" si="3"/>
        <v>14/08/2013</v>
      </c>
      <c r="I30" s="1137">
        <f t="shared" si="3"/>
        <v>0.006</v>
      </c>
      <c r="J30" s="1990" t="str">
        <f t="shared" si="4"/>
        <v>BSS (Behavioral and Surveillance Survey)</v>
      </c>
      <c r="K30" s="1991"/>
      <c r="L30" s="1091"/>
      <c r="M30" s="1073"/>
      <c r="N30" s="1590"/>
      <c r="O30" s="1992"/>
      <c r="P30" s="1992"/>
      <c r="Q30" s="1992"/>
      <c r="R30" s="1993"/>
      <c r="S30" s="63"/>
      <c r="T30" s="63"/>
      <c r="U30" s="821" t="str">
        <f>IF('PR_Programmatic Progress_1A'!A30="Select","",'PR_Programmatic Progress_1A'!A30)</f>
        <v>Impact</v>
      </c>
      <c r="V30" s="1970" t="str">
        <f>IF('PR_Programmatic Progress_1A'!B30="","",'PR_Programmatic Progress_1A'!B30)</f>
        <v>HIV prevalence among merchant marines</v>
      </c>
      <c r="W30" s="1970"/>
      <c r="X30" s="1970"/>
      <c r="Y30" s="1970"/>
      <c r="Z30" s="823" t="str">
        <f>IF('PR_Programmatic Progress_1A'!I30="","",'PR_Programmatic Progress_1A'!I30)</f>
        <v>2013</v>
      </c>
      <c r="AA30" s="1076" t="str">
        <f>IF('PR_Programmatic Progress_1A'!J30="","",'PR_Programmatic Progress_1A'!J30)</f>
        <v>&lt;1%</v>
      </c>
      <c r="AB30" s="1076" t="str">
        <f>IF('PR_Programmatic Progress_1A'!K30="","",'PR_Programmatic Progress_1A'!K30)</f>
        <v>14/08/2013</v>
      </c>
      <c r="AC30" s="889">
        <f>IF('PR_Programmatic Progress_1A'!L30="","",'PR_Programmatic Progress_1A'!L30)</f>
        <v>0.006</v>
      </c>
      <c r="AD30" s="1971" t="str">
        <f>'PR_Programmatic Progress_1A'!M30</f>
        <v>BSS (Behavioral and Surveillance Survey)</v>
      </c>
      <c r="AE30" s="1972"/>
    </row>
    <row r="31" spans="1:31" s="13" customFormat="1" ht="44.25" customHeight="1">
      <c r="A31" s="821" t="str">
        <f t="shared" si="0"/>
        <v>Impact</v>
      </c>
      <c r="B31" s="1987" t="str">
        <f t="shared" si="1"/>
        <v>HIV prevalence among RAE population </v>
      </c>
      <c r="C31" s="1988"/>
      <c r="D31" s="1988"/>
      <c r="E31" s="1989"/>
      <c r="F31" s="1171" t="str">
        <f t="shared" si="2"/>
        <v>2013</v>
      </c>
      <c r="G31" s="1137" t="str">
        <f t="shared" si="3"/>
        <v>&lt;1%</v>
      </c>
      <c r="H31" s="1094" t="str">
        <f t="shared" si="3"/>
        <v>14/08/2013</v>
      </c>
      <c r="I31" s="1137">
        <f t="shared" si="3"/>
        <v>0</v>
      </c>
      <c r="J31" s="1990" t="str">
        <f t="shared" si="4"/>
        <v>BSS (Behavioral and Surveillance Survey)</v>
      </c>
      <c r="K31" s="1991"/>
      <c r="L31" s="1091"/>
      <c r="M31" s="1073"/>
      <c r="N31" s="1590"/>
      <c r="O31" s="1992"/>
      <c r="P31" s="1992"/>
      <c r="Q31" s="1992"/>
      <c r="R31" s="1993"/>
      <c r="S31" s="63"/>
      <c r="T31" s="63"/>
      <c r="U31" s="821" t="str">
        <f>IF('PR_Programmatic Progress_1A'!A31="Select","",'PR_Programmatic Progress_1A'!A31)</f>
        <v>Impact</v>
      </c>
      <c r="V31" s="1970" t="str">
        <f>IF('PR_Programmatic Progress_1A'!B31="","",'PR_Programmatic Progress_1A'!B31)</f>
        <v>HIV prevalence among RAE population </v>
      </c>
      <c r="W31" s="1970"/>
      <c r="X31" s="1970"/>
      <c r="Y31" s="1970"/>
      <c r="Z31" s="823" t="str">
        <f>IF('PR_Programmatic Progress_1A'!I31="","",'PR_Programmatic Progress_1A'!I31)</f>
        <v>2013</v>
      </c>
      <c r="AA31" s="1076" t="str">
        <f>IF('PR_Programmatic Progress_1A'!J31="","",'PR_Programmatic Progress_1A'!J31)</f>
        <v>&lt;1%</v>
      </c>
      <c r="AB31" s="1076" t="str">
        <f>IF('PR_Programmatic Progress_1A'!K31="","",'PR_Programmatic Progress_1A'!K31)</f>
        <v>14/08/2013</v>
      </c>
      <c r="AC31" s="889">
        <f>IF('PR_Programmatic Progress_1A'!L31="","",'PR_Programmatic Progress_1A'!L31)</f>
        <v>0</v>
      </c>
      <c r="AD31" s="1971" t="str">
        <f>'PR_Programmatic Progress_1A'!M31</f>
        <v>BSS (Behavioral and Surveillance Survey)</v>
      </c>
      <c r="AE31" s="1972"/>
    </row>
    <row r="32" spans="1:31" s="13" customFormat="1" ht="44.25" customHeight="1">
      <c r="A32" s="821" t="str">
        <f t="shared" si="0"/>
        <v>Outcome</v>
      </c>
      <c r="B32" s="1987" t="str">
        <f t="shared" si="1"/>
        <v>% of IDUs reporting the use of sterile injecting equipment the last time they injected </v>
      </c>
      <c r="C32" s="1988"/>
      <c r="D32" s="1988"/>
      <c r="E32" s="1989"/>
      <c r="F32" s="1171" t="str">
        <f t="shared" si="2"/>
        <v>2011</v>
      </c>
      <c r="G32" s="1137">
        <f t="shared" si="3"/>
        <v>0.95</v>
      </c>
      <c r="H32" s="1094" t="str">
        <f t="shared" si="3"/>
        <v>14/08/2011</v>
      </c>
      <c r="I32" s="1137">
        <f t="shared" si="3"/>
        <v>0.967</v>
      </c>
      <c r="J32" s="1990" t="str">
        <f t="shared" si="4"/>
        <v>BSS (Behavioral and Surveillance Survey)</v>
      </c>
      <c r="K32" s="1991"/>
      <c r="L32" s="1091"/>
      <c r="M32" s="1073"/>
      <c r="N32" s="1590"/>
      <c r="O32" s="1992"/>
      <c r="P32" s="1992"/>
      <c r="Q32" s="1992"/>
      <c r="R32" s="1993"/>
      <c r="S32" s="63"/>
      <c r="T32" s="63"/>
      <c r="U32" s="821" t="str">
        <f>IF('PR_Programmatic Progress_1A'!A32="Select","",'PR_Programmatic Progress_1A'!A32)</f>
        <v>Outcome</v>
      </c>
      <c r="V32" s="1970" t="str">
        <f>IF('PR_Programmatic Progress_1A'!B32="","",'PR_Programmatic Progress_1A'!B32)</f>
        <v>% of IDUs reporting the use of sterile injecting equipment the last time they injected </v>
      </c>
      <c r="W32" s="1970"/>
      <c r="X32" s="1970"/>
      <c r="Y32" s="1970"/>
      <c r="Z32" s="823" t="str">
        <f>IF('PR_Programmatic Progress_1A'!I32="","",'PR_Programmatic Progress_1A'!I32)</f>
        <v>2011</v>
      </c>
      <c r="AA32" s="1076">
        <f>IF('PR_Programmatic Progress_1A'!J32="","",'PR_Programmatic Progress_1A'!J32)</f>
        <v>0.95</v>
      </c>
      <c r="AB32" s="1076" t="str">
        <f>IF('PR_Programmatic Progress_1A'!K32="","",'PR_Programmatic Progress_1A'!K32)</f>
        <v>14/08/2011</v>
      </c>
      <c r="AC32" s="889">
        <f>IF('PR_Programmatic Progress_1A'!L32="","",'PR_Programmatic Progress_1A'!L32)</f>
        <v>0.967</v>
      </c>
      <c r="AD32" s="1971" t="str">
        <f>'PR_Programmatic Progress_1A'!M32</f>
        <v>BSS (Behavioral and Surveillance Survey)</v>
      </c>
      <c r="AE32" s="1972"/>
    </row>
    <row r="33" spans="1:31" s="13" customFormat="1" ht="44.25" customHeight="1">
      <c r="A33" s="821" t="str">
        <f t="shared" si="0"/>
        <v>Outcome</v>
      </c>
      <c r="B33" s="1987" t="str">
        <f t="shared" si="1"/>
        <v>% of IDUs reporting the use of a condom the last time they had sexual intercourse</v>
      </c>
      <c r="C33" s="1988"/>
      <c r="D33" s="1988"/>
      <c r="E33" s="1989"/>
      <c r="F33" s="1171" t="str">
        <f t="shared" si="2"/>
        <v>2011</v>
      </c>
      <c r="G33" s="1137">
        <f t="shared" si="3"/>
        <v>0.65</v>
      </c>
      <c r="H33" s="1094" t="str">
        <f t="shared" si="3"/>
        <v>14/08/2011</v>
      </c>
      <c r="I33" s="1137">
        <f t="shared" si="3"/>
        <v>0.418</v>
      </c>
      <c r="J33" s="1990" t="str">
        <f t="shared" si="4"/>
        <v>BSS (Behavioral and Surveillance Survey)</v>
      </c>
      <c r="K33" s="1991"/>
      <c r="L33" s="1091"/>
      <c r="M33" s="1073"/>
      <c r="N33" s="1590"/>
      <c r="O33" s="1992"/>
      <c r="P33" s="1992"/>
      <c r="Q33" s="1992"/>
      <c r="R33" s="1993"/>
      <c r="S33" s="63"/>
      <c r="T33" s="63"/>
      <c r="U33" s="821" t="str">
        <f>IF('PR_Programmatic Progress_1A'!A33="Select","",'PR_Programmatic Progress_1A'!A33)</f>
        <v>Outcome</v>
      </c>
      <c r="V33" s="1970" t="str">
        <f>IF('PR_Programmatic Progress_1A'!B33="","",'PR_Programmatic Progress_1A'!B33)</f>
        <v>% of IDUs reporting the use of a condom the last time they had sexual intercourse</v>
      </c>
      <c r="W33" s="1970"/>
      <c r="X33" s="1970"/>
      <c r="Y33" s="1970"/>
      <c r="Z33" s="823" t="str">
        <f>IF('PR_Programmatic Progress_1A'!I33="","",'PR_Programmatic Progress_1A'!I33)</f>
        <v>2011</v>
      </c>
      <c r="AA33" s="1076">
        <f>IF('PR_Programmatic Progress_1A'!J33="","",'PR_Programmatic Progress_1A'!J33)</f>
        <v>0.65</v>
      </c>
      <c r="AB33" s="1076" t="str">
        <f>IF('PR_Programmatic Progress_1A'!K33="","",'PR_Programmatic Progress_1A'!K33)</f>
        <v>14/08/2011</v>
      </c>
      <c r="AC33" s="889">
        <f>IF('PR_Programmatic Progress_1A'!L33="","",'PR_Programmatic Progress_1A'!L33)</f>
        <v>0.418</v>
      </c>
      <c r="AD33" s="1971" t="str">
        <f>'PR_Programmatic Progress_1A'!M33</f>
        <v>BSS (Behavioral and Surveillance Survey)</v>
      </c>
      <c r="AE33" s="1972"/>
    </row>
    <row r="34" spans="1:31" s="13" customFormat="1" ht="44.25" customHeight="1">
      <c r="A34" s="821" t="str">
        <f t="shared" si="0"/>
        <v>Outcome</v>
      </c>
      <c r="B34" s="1987" t="str">
        <f t="shared" si="1"/>
        <v>% of MSM who used condom last time they had anal sex with the male partner</v>
      </c>
      <c r="C34" s="1988"/>
      <c r="D34" s="1988"/>
      <c r="E34" s="1989"/>
      <c r="F34" s="1171" t="str">
        <f t="shared" si="2"/>
        <v>2014</v>
      </c>
      <c r="G34" s="1137">
        <f t="shared" si="3"/>
        <v>0.6</v>
      </c>
      <c r="H34" s="1094" t="str">
        <f t="shared" si="3"/>
        <v>14/08/2014</v>
      </c>
      <c r="I34" s="1137" t="str">
        <f t="shared" si="3"/>
        <v>-</v>
      </c>
      <c r="J34" s="1990" t="str">
        <f t="shared" si="4"/>
        <v>BSS (Behavioral and Surveillance Survey)</v>
      </c>
      <c r="K34" s="1991"/>
      <c r="L34" s="1091"/>
      <c r="M34" s="1073"/>
      <c r="N34" s="1590"/>
      <c r="O34" s="1992"/>
      <c r="P34" s="1992"/>
      <c r="Q34" s="1992"/>
      <c r="R34" s="1993"/>
      <c r="S34" s="63"/>
      <c r="T34" s="63"/>
      <c r="U34" s="821" t="str">
        <f>IF('PR_Programmatic Progress_1A'!A34="Select","",'PR_Programmatic Progress_1A'!A34)</f>
        <v>Outcome</v>
      </c>
      <c r="V34" s="1970" t="str">
        <f>IF('PR_Programmatic Progress_1A'!B34="","",'PR_Programmatic Progress_1A'!B34)</f>
        <v>% of MSM who used condom last time they had anal sex with the male partner</v>
      </c>
      <c r="W34" s="1970"/>
      <c r="X34" s="1970"/>
      <c r="Y34" s="1970"/>
      <c r="Z34" s="823" t="str">
        <f>IF('PR_Programmatic Progress_1A'!I34="","",'PR_Programmatic Progress_1A'!I34)</f>
        <v>2014</v>
      </c>
      <c r="AA34" s="1076">
        <f>IF('PR_Programmatic Progress_1A'!J34="","",'PR_Programmatic Progress_1A'!J34)</f>
        <v>0.6</v>
      </c>
      <c r="AB34" s="1076" t="str">
        <f>IF('PR_Programmatic Progress_1A'!K34="","",'PR_Programmatic Progress_1A'!K34)</f>
        <v>14/08/2014</v>
      </c>
      <c r="AC34" s="889" t="str">
        <f>IF('PR_Programmatic Progress_1A'!L34="","",'PR_Programmatic Progress_1A'!L34)</f>
        <v>-</v>
      </c>
      <c r="AD34" s="1971" t="str">
        <f>'PR_Programmatic Progress_1A'!M34</f>
        <v>BSS (Behavioral and Surveillance Survey)</v>
      </c>
      <c r="AE34" s="1972"/>
    </row>
    <row r="35" spans="1:31" s="13" customFormat="1" ht="44.25" customHeight="1">
      <c r="A35" s="821" t="str">
        <f t="shared" si="0"/>
        <v>Outcome</v>
      </c>
      <c r="B35" s="1987" t="str">
        <f t="shared" si="1"/>
        <v>% of sex workers reporting use of a condom with their most recent client in the last month</v>
      </c>
      <c r="C35" s="1988"/>
      <c r="D35" s="1988"/>
      <c r="E35" s="1989"/>
      <c r="F35" s="1171" t="str">
        <f t="shared" si="2"/>
        <v>2012</v>
      </c>
      <c r="G35" s="1137">
        <f t="shared" si="3"/>
        <v>0.85</v>
      </c>
      <c r="H35" s="1094" t="str">
        <f t="shared" si="3"/>
        <v>14/08/2012</v>
      </c>
      <c r="I35" s="1137" t="str">
        <f t="shared" si="3"/>
        <v>77.5%</v>
      </c>
      <c r="J35" s="1990" t="str">
        <f t="shared" si="4"/>
        <v>BSS (Behavioral and Surveillance Survey)</v>
      </c>
      <c r="K35" s="1991"/>
      <c r="L35" s="1091"/>
      <c r="M35" s="1073"/>
      <c r="N35" s="1590"/>
      <c r="O35" s="1992"/>
      <c r="P35" s="1992"/>
      <c r="Q35" s="1992"/>
      <c r="R35" s="1993"/>
      <c r="S35" s="63"/>
      <c r="T35" s="63"/>
      <c r="U35" s="821" t="str">
        <f>IF('PR_Programmatic Progress_1A'!A35="Select","",'PR_Programmatic Progress_1A'!A35)</f>
        <v>Outcome</v>
      </c>
      <c r="V35" s="1970" t="str">
        <f>IF('PR_Programmatic Progress_1A'!B35="","",'PR_Programmatic Progress_1A'!B35)</f>
        <v>% of sex workers reporting use of a condom with their most recent client in the last month</v>
      </c>
      <c r="W35" s="1970"/>
      <c r="X35" s="1970"/>
      <c r="Y35" s="1970"/>
      <c r="Z35" s="823" t="str">
        <f>IF('PR_Programmatic Progress_1A'!I35="","",'PR_Programmatic Progress_1A'!I35)</f>
        <v>2012</v>
      </c>
      <c r="AA35" s="1076">
        <f>IF('PR_Programmatic Progress_1A'!J35="","",'PR_Programmatic Progress_1A'!J35)</f>
        <v>0.85</v>
      </c>
      <c r="AB35" s="1076" t="str">
        <f>IF('PR_Programmatic Progress_1A'!K35="","",'PR_Programmatic Progress_1A'!K35)</f>
        <v>14/08/2012</v>
      </c>
      <c r="AC35" s="889" t="str">
        <f>IF('PR_Programmatic Progress_1A'!L35="","",'PR_Programmatic Progress_1A'!L35)</f>
        <v>77.5%</v>
      </c>
      <c r="AD35" s="1971" t="str">
        <f>'PR_Programmatic Progress_1A'!M35</f>
        <v>BSS (Behavioral and Surveillance Survey)</v>
      </c>
      <c r="AE35" s="1972"/>
    </row>
    <row r="36" spans="1:31" s="13" customFormat="1" ht="44.25" customHeight="1" thickBot="1">
      <c r="A36" s="1400" t="str">
        <f t="shared" si="0"/>
        <v>Outcome</v>
      </c>
      <c r="B36" s="1979" t="str">
        <f t="shared" si="1"/>
        <v>% of RAE youth correctly identifying ways of preventing the sexual transmission of HIV</v>
      </c>
      <c r="C36" s="1980"/>
      <c r="D36" s="1980"/>
      <c r="E36" s="1981"/>
      <c r="F36" s="1401" t="str">
        <f t="shared" si="2"/>
        <v>2013</v>
      </c>
      <c r="G36" s="1402">
        <f t="shared" si="3"/>
        <v>0.4</v>
      </c>
      <c r="H36" s="1403" t="str">
        <f t="shared" si="3"/>
        <v>14/08/2013</v>
      </c>
      <c r="I36" s="1402">
        <f t="shared" si="3"/>
        <v>0.236</v>
      </c>
      <c r="J36" s="1982" t="str">
        <f t="shared" si="4"/>
        <v>BSS (Behavioral and Surveillance Survey)</v>
      </c>
      <c r="K36" s="1983"/>
      <c r="L36" s="1381"/>
      <c r="M36" s="1404"/>
      <c r="N36" s="1984"/>
      <c r="O36" s="1985"/>
      <c r="P36" s="1985"/>
      <c r="Q36" s="1985"/>
      <c r="R36" s="1986"/>
      <c r="S36" s="63"/>
      <c r="T36" s="63"/>
      <c r="U36" s="821" t="str">
        <f>IF('PR_Programmatic Progress_1A'!A37="Select","",'PR_Programmatic Progress_1A'!A37)</f>
        <v>Outcome</v>
      </c>
      <c r="V36" s="1970" t="str">
        <f>IF('PR_Programmatic Progress_1A'!B37="","",'PR_Programmatic Progress_1A'!B37)</f>
        <v>% of RAE youth correctly identifying ways of preventing the sexual transmission of HIV</v>
      </c>
      <c r="W36" s="1970"/>
      <c r="X36" s="1970"/>
      <c r="Y36" s="1970"/>
      <c r="Z36" s="823" t="str">
        <f>IF('PR_Programmatic Progress_1A'!I37="","",'PR_Programmatic Progress_1A'!I37)</f>
        <v>2013</v>
      </c>
      <c r="AA36" s="1076">
        <f>IF('PR_Programmatic Progress_1A'!J37="","",'PR_Programmatic Progress_1A'!J37)</f>
        <v>0.4</v>
      </c>
      <c r="AB36" s="1076" t="str">
        <f>IF('PR_Programmatic Progress_1A'!K37="","",'PR_Programmatic Progress_1A'!K37)</f>
        <v>14/08/2013</v>
      </c>
      <c r="AC36" s="889">
        <f>IF('PR_Programmatic Progress_1A'!L37="","",'PR_Programmatic Progress_1A'!L37)</f>
        <v>0.236</v>
      </c>
      <c r="AD36" s="1971" t="str">
        <f>'PR_Programmatic Progress_1A'!M37</f>
        <v>BSS (Behavioral and Surveillance Survey)</v>
      </c>
      <c r="AE36" s="1972"/>
    </row>
    <row r="37" spans="1:24" s="13" customFormat="1" ht="12.75">
      <c r="A37" s="63"/>
      <c r="B37" s="63"/>
      <c r="C37" s="63"/>
      <c r="D37" s="63"/>
      <c r="E37" s="63"/>
      <c r="F37" s="63"/>
      <c r="G37" s="600"/>
      <c r="H37" s="600"/>
      <c r="I37" s="63"/>
      <c r="J37" s="63"/>
      <c r="K37" s="63"/>
      <c r="L37" s="63"/>
      <c r="M37" s="63"/>
      <c r="N37" s="63"/>
      <c r="O37" s="63"/>
      <c r="P37" s="63"/>
      <c r="Q37" s="63"/>
      <c r="R37" s="63"/>
      <c r="S37" s="63"/>
      <c r="T37" s="63"/>
      <c r="U37" s="63"/>
      <c r="V37" s="63"/>
      <c r="W37" s="63"/>
      <c r="X37" s="63"/>
    </row>
  </sheetData>
  <sheetProtection formatCells="0" formatColumns="0" formatRows="0"/>
  <mergeCells count="86">
    <mergeCell ref="N33:R33"/>
    <mergeCell ref="J33:K33"/>
    <mergeCell ref="J31:K31"/>
    <mergeCell ref="J29:K29"/>
    <mergeCell ref="J32:K32"/>
    <mergeCell ref="N31:R31"/>
    <mergeCell ref="B34:E34"/>
    <mergeCell ref="J34:K34"/>
    <mergeCell ref="N34:R34"/>
    <mergeCell ref="J28:K28"/>
    <mergeCell ref="N32:R32"/>
    <mergeCell ref="B31:E31"/>
    <mergeCell ref="B32:E32"/>
    <mergeCell ref="B33:E33"/>
    <mergeCell ref="J30:K30"/>
    <mergeCell ref="N28:R28"/>
    <mergeCell ref="N24:O24"/>
    <mergeCell ref="N25:R26"/>
    <mergeCell ref="G25:G26"/>
    <mergeCell ref="I25:I26"/>
    <mergeCell ref="L25:L26"/>
    <mergeCell ref="N27:R27"/>
    <mergeCell ref="A7:B7"/>
    <mergeCell ref="C7:F7"/>
    <mergeCell ref="A8:B8"/>
    <mergeCell ref="A25:A26"/>
    <mergeCell ref="F25:F26"/>
    <mergeCell ref="B25:E26"/>
    <mergeCell ref="A20:M20"/>
    <mergeCell ref="A10:B10"/>
    <mergeCell ref="C8:F8"/>
    <mergeCell ref="C10:F10"/>
    <mergeCell ref="A1:K1"/>
    <mergeCell ref="A3:B3"/>
    <mergeCell ref="C3:F3"/>
    <mergeCell ref="A5:B5"/>
    <mergeCell ref="C5:F5"/>
    <mergeCell ref="M25:M26"/>
    <mergeCell ref="J25:K26"/>
    <mergeCell ref="H25:H26"/>
    <mergeCell ref="A6:B6"/>
    <mergeCell ref="C6:F6"/>
    <mergeCell ref="A9:B9"/>
    <mergeCell ref="AC25:AC26"/>
    <mergeCell ref="C9:F9"/>
    <mergeCell ref="C14:F14"/>
    <mergeCell ref="C18:F18"/>
    <mergeCell ref="B35:E35"/>
    <mergeCell ref="J35:K35"/>
    <mergeCell ref="N35:R35"/>
    <mergeCell ref="V27:Y27"/>
    <mergeCell ref="V31:Y31"/>
    <mergeCell ref="B36:E36"/>
    <mergeCell ref="J36:K36"/>
    <mergeCell ref="N36:R36"/>
    <mergeCell ref="B27:E27"/>
    <mergeCell ref="B28:E28"/>
    <mergeCell ref="J27:K27"/>
    <mergeCell ref="B29:E29"/>
    <mergeCell ref="B30:E30"/>
    <mergeCell ref="N29:R29"/>
    <mergeCell ref="N30:R30"/>
    <mergeCell ref="AD27:AE27"/>
    <mergeCell ref="V28:Y28"/>
    <mergeCell ref="AD28:AE28"/>
    <mergeCell ref="AD25:AE26"/>
    <mergeCell ref="U25:U26"/>
    <mergeCell ref="V25:Y26"/>
    <mergeCell ref="Z25:Z26"/>
    <mergeCell ref="AA25:AA26"/>
    <mergeCell ref="AB25:AB26"/>
    <mergeCell ref="AD31:AE31"/>
    <mergeCell ref="V32:Y32"/>
    <mergeCell ref="AD32:AE32"/>
    <mergeCell ref="V29:Y29"/>
    <mergeCell ref="AD29:AE29"/>
    <mergeCell ref="V30:Y30"/>
    <mergeCell ref="AD30:AE30"/>
    <mergeCell ref="V35:Y35"/>
    <mergeCell ref="AD35:AE35"/>
    <mergeCell ref="V36:Y36"/>
    <mergeCell ref="AD36:AE36"/>
    <mergeCell ref="V33:Y33"/>
    <mergeCell ref="AD33:AE33"/>
    <mergeCell ref="V34:Y34"/>
    <mergeCell ref="AD34:AE34"/>
  </mergeCells>
  <conditionalFormatting sqref="A27:K36">
    <cfRule type="cellIs" priority="3" dxfId="0" operator="notEqual">
      <formula>U27</formula>
    </cfRule>
  </conditionalFormatting>
  <conditionalFormatting sqref="L27:L36">
    <cfRule type="cellIs" priority="67" dxfId="0" operator="notEqual">
      <formula>'LFA_Programmatic Progress_1A'!#REF!</formula>
    </cfRule>
  </conditionalFormatting>
  <dataValidations count="6">
    <dataValidation allowBlank="1" showInputMessage="1" showErrorMessage="1" sqref="Z27:AC36 U27:U36 A27:A36"/>
    <dataValidation type="list" allowBlank="1" showInputMessage="1" showErrorMessage="1" sqref="G14:H14 G18:H18">
      <formula1>"Select,N/A,1,2,3,4,5,6,7,8,9,10,11,12,13,14,15,16,17,18,19,20"</formula1>
    </dataValidation>
    <dataValidation type="list" allowBlank="1" showInputMessage="1" showErrorMessage="1" sqref="G6:H6">
      <formula1>"Select,Health Systems Strengthening,HIV/AIDS,HIV/TB,Integrated,Malaria,Tuberculosis"</formula1>
    </dataValidation>
    <dataValidation type="list" allowBlank="1" showInputMessage="1" showErrorMessage="1" sqref="G10:H10">
      <formula1>"Select,USD,EUR"</formula1>
    </dataValidation>
    <dataValidation type="list" allowBlank="1" showInputMessage="1" showErrorMessage="1" sqref="G12:H12 G16:H16">
      <formula1>"Select,1,2,3,4,5,6,7,8,9,10,11,12,13,14,15,16,17,18,19,20"</formula1>
    </dataValidation>
    <dataValidation type="list" allowBlank="1" showInputMessage="1" prompt="If &quot;Other&quot;, please specify" sqref="L27:L36">
      <formula1>"Select,Not Verified,Desk Review,Other ..."</formula1>
    </dataValidation>
  </dataValidations>
  <printOptions horizontalCentered="1"/>
  <pageMargins left="0.7480314960629921" right="0.7480314960629921" top="0.5905511811023623" bottom="0.5905511811023623" header="0.5118110236220472" footer="0.5118110236220472"/>
  <pageSetup cellComments="asDisplayed" fitToHeight="0" horizontalDpi="600" verticalDpi="600" orientation="landscape" paperSize="9" scale="40" r:id="rId1"/>
  <headerFooter alignWithMargins="0">
    <oddFooter>&amp;L&amp;9&amp;F&amp;C&amp;A&amp;R&amp;9Page &amp;P of &amp;N</oddFooter>
  </headerFooter>
  <ignoredErrors>
    <ignoredError sqref="F12:F13 F16:F17 C18 D16:D17 C14 D12:D13 D5:F10 C5:C6 C8:C10" unlockedFormula="1"/>
  </ignoredErrors>
</worksheet>
</file>

<file path=xl/worksheets/sheet16.xml><?xml version="1.0" encoding="utf-8"?>
<worksheet xmlns="http://schemas.openxmlformats.org/spreadsheetml/2006/main" xmlns:r="http://schemas.openxmlformats.org/officeDocument/2006/relationships">
  <sheetPr>
    <tabColor indexed="40"/>
    <pageSetUpPr fitToPage="1"/>
  </sheetPr>
  <dimension ref="A1:AH46"/>
  <sheetViews>
    <sheetView view="pageBreakPreview" zoomScale="70" zoomScaleNormal="40" zoomScaleSheetLayoutView="70" zoomScalePageLayoutView="0" workbookViewId="0" topLeftCell="A6">
      <selection activeCell="B21" sqref="B21"/>
    </sheetView>
  </sheetViews>
  <sheetFormatPr defaultColWidth="9.140625" defaultRowHeight="12.75"/>
  <cols>
    <col min="1" max="2" width="13.421875" style="63" customWidth="1"/>
    <col min="3" max="3" width="19.57421875" style="63" customWidth="1"/>
    <col min="4" max="4" width="22.7109375" style="63" customWidth="1"/>
    <col min="5" max="5" width="14.8515625" style="63" customWidth="1"/>
    <col min="6" max="6" width="24.00390625" style="63" customWidth="1"/>
    <col min="7" max="7" width="16.7109375" style="600" customWidth="1"/>
    <col min="8" max="8" width="12.7109375" style="63" customWidth="1"/>
    <col min="9" max="9" width="19.57421875" style="63" customWidth="1"/>
    <col min="10" max="10" width="18.28125" style="608" customWidth="1"/>
    <col min="11" max="11" width="21.421875" style="63" bestFit="1" customWidth="1"/>
    <col min="12" max="12" width="21.140625" style="63" bestFit="1" customWidth="1"/>
    <col min="13" max="13" width="12.140625" style="63" customWidth="1"/>
    <col min="14" max="14" width="5.7109375" style="63" customWidth="1"/>
    <col min="15" max="15" width="17.00390625" style="63" customWidth="1"/>
    <col min="16" max="16" width="20.140625" style="63" bestFit="1" customWidth="1"/>
    <col min="17" max="17" width="9.140625" style="63" customWidth="1"/>
    <col min="18" max="18" width="29.57421875" style="63" customWidth="1"/>
    <col min="19" max="20" width="9.140625" style="63" customWidth="1"/>
    <col min="21" max="21" width="2.8515625" style="63" customWidth="1"/>
    <col min="22" max="35" width="9.140625" style="63" hidden="1" customWidth="1"/>
    <col min="36" max="243" width="9.140625" style="63" customWidth="1"/>
    <col min="244" max="16384" width="9.140625" style="63" customWidth="1"/>
  </cols>
  <sheetData>
    <row r="1" spans="1:25" s="3" customFormat="1" ht="25.5" customHeight="1">
      <c r="A1" s="1956" t="s">
        <v>282</v>
      </c>
      <c r="B1" s="1956"/>
      <c r="C1" s="1956"/>
      <c r="D1" s="1956"/>
      <c r="E1" s="1956"/>
      <c r="F1" s="1956"/>
      <c r="G1" s="1956"/>
      <c r="H1" s="1956"/>
      <c r="I1" s="1956"/>
      <c r="J1" s="1956"/>
      <c r="K1" s="1956"/>
      <c r="L1" s="69"/>
      <c r="M1" s="69"/>
      <c r="N1" s="72"/>
      <c r="O1" s="72"/>
      <c r="P1" s="72"/>
      <c r="Q1" s="72"/>
      <c r="R1" s="72"/>
      <c r="S1" s="72"/>
      <c r="T1" s="72"/>
      <c r="U1" s="72"/>
      <c r="V1" s="72"/>
      <c r="W1" s="72"/>
      <c r="X1" s="72"/>
      <c r="Y1" s="72"/>
    </row>
    <row r="2" spans="1:25" s="13" customFormat="1" ht="27" customHeight="1" thickBot="1">
      <c r="A2" s="98" t="s">
        <v>157</v>
      </c>
      <c r="B2" s="72"/>
      <c r="C2" s="72"/>
      <c r="D2" s="72"/>
      <c r="E2" s="72"/>
      <c r="F2" s="72"/>
      <c r="G2" s="72"/>
      <c r="H2" s="72"/>
      <c r="I2" s="72"/>
      <c r="J2" s="454"/>
      <c r="K2" s="72"/>
      <c r="L2" s="72"/>
      <c r="M2" s="72"/>
      <c r="N2" s="72"/>
      <c r="O2" s="72"/>
      <c r="P2" s="72"/>
      <c r="Q2" s="72"/>
      <c r="R2" s="72"/>
      <c r="S2" s="72"/>
      <c r="T2" s="72"/>
      <c r="U2" s="72"/>
      <c r="V2" s="72"/>
      <c r="W2" s="72"/>
      <c r="X2" s="72"/>
      <c r="Y2" s="72"/>
    </row>
    <row r="3" spans="1:25" s="4" customFormat="1" ht="25.5" customHeight="1" thickBot="1">
      <c r="A3" s="1568" t="s">
        <v>70</v>
      </c>
      <c r="B3" s="2062"/>
      <c r="C3" s="2063"/>
      <c r="D3" s="498" t="str">
        <f>IF('LFA_Programmatic Progress_1A'!C7="","",'LFA_Programmatic Progress_1A'!C7)</f>
        <v>MNT-910-G03-H</v>
      </c>
      <c r="E3" s="499"/>
      <c r="F3" s="499"/>
      <c r="G3" s="500"/>
      <c r="H3" s="194"/>
      <c r="I3" s="199"/>
      <c r="J3" s="468"/>
      <c r="K3" s="73"/>
      <c r="L3" s="73"/>
      <c r="M3" s="73"/>
      <c r="N3" s="73"/>
      <c r="O3" s="73"/>
      <c r="P3" s="73"/>
      <c r="Q3" s="73"/>
      <c r="R3" s="73"/>
      <c r="S3" s="73"/>
      <c r="T3" s="73"/>
      <c r="U3" s="73"/>
      <c r="V3" s="73"/>
      <c r="W3" s="73"/>
      <c r="X3" s="73"/>
      <c r="Y3" s="73"/>
    </row>
    <row r="4" spans="1:25" s="4" customFormat="1" ht="15" customHeight="1">
      <c r="A4" s="1568" t="s">
        <v>274</v>
      </c>
      <c r="B4" s="2063"/>
      <c r="C4" s="2063"/>
      <c r="D4" s="53" t="s">
        <v>280</v>
      </c>
      <c r="E4" s="505" t="str">
        <f>IF('LFA_Programmatic Progress_1A'!D12="Select","",'LFA_Programmatic Progress_1A'!D12)</f>
        <v>Semester</v>
      </c>
      <c r="F4" s="5" t="s">
        <v>281</v>
      </c>
      <c r="G4" s="47">
        <f>IF('LFA_Programmatic Progress_1A'!F12="Select","",'LFA_Programmatic Progress_1A'!F12)</f>
        <v>6</v>
      </c>
      <c r="H4" s="195"/>
      <c r="I4" s="170"/>
      <c r="K4" s="73"/>
      <c r="L4" s="73"/>
      <c r="M4" s="73"/>
      <c r="N4" s="73"/>
      <c r="O4" s="73"/>
      <c r="P4" s="73"/>
      <c r="Q4" s="73"/>
      <c r="R4" s="73"/>
      <c r="S4" s="73"/>
      <c r="T4" s="73"/>
      <c r="U4" s="73"/>
      <c r="V4" s="73"/>
      <c r="W4" s="73"/>
      <c r="X4" s="73"/>
      <c r="Y4" s="73"/>
    </row>
    <row r="5" spans="1:25" s="4" customFormat="1" ht="15" customHeight="1" thickBot="1">
      <c r="A5" s="2064" t="s">
        <v>275</v>
      </c>
      <c r="B5" s="2063"/>
      <c r="C5" s="2063"/>
      <c r="D5" s="54" t="s">
        <v>243</v>
      </c>
      <c r="E5" s="520">
        <f>IF('LFA_Programmatic Progress_1A'!D13="","",'LFA_Programmatic Progress_1A'!D13)</f>
        <v>41275</v>
      </c>
      <c r="F5" s="5" t="s">
        <v>261</v>
      </c>
      <c r="G5" s="521">
        <f>IF('LFA_Programmatic Progress_1A'!F13="","",'LFA_Programmatic Progress_1A'!F13)</f>
        <v>41455</v>
      </c>
      <c r="H5" s="196"/>
      <c r="I5" s="199"/>
      <c r="J5" s="469"/>
      <c r="K5" s="73"/>
      <c r="L5" s="73"/>
      <c r="M5" s="73"/>
      <c r="N5" s="73"/>
      <c r="O5" s="73"/>
      <c r="P5" s="73"/>
      <c r="Q5" s="73"/>
      <c r="R5" s="73"/>
      <c r="S5" s="73"/>
      <c r="T5" s="73"/>
      <c r="U5" s="73"/>
      <c r="V5" s="73"/>
      <c r="W5" s="73"/>
      <c r="X5" s="73"/>
      <c r="Y5" s="73"/>
    </row>
    <row r="6" spans="1:25" s="4" customFormat="1" ht="15" customHeight="1" thickBot="1">
      <c r="A6" s="2065" t="s">
        <v>276</v>
      </c>
      <c r="B6" s="2066"/>
      <c r="C6" s="2067"/>
      <c r="D6" s="495">
        <f>IF('LFA_Programmatic Progress_1A'!C14="Select","",'LFA_Programmatic Progress_1A'!C14)</f>
        <v>6</v>
      </c>
      <c r="E6" s="495"/>
      <c r="F6" s="495"/>
      <c r="G6" s="496"/>
      <c r="I6" s="198"/>
      <c r="J6" s="470"/>
      <c r="K6" s="73"/>
      <c r="L6" s="73"/>
      <c r="M6" s="73"/>
      <c r="N6" s="73"/>
      <c r="O6" s="73"/>
      <c r="P6" s="73"/>
      <c r="Q6" s="73"/>
      <c r="R6" s="73"/>
      <c r="S6" s="73"/>
      <c r="T6" s="73"/>
      <c r="U6" s="73"/>
      <c r="V6" s="73"/>
      <c r="W6" s="73"/>
      <c r="X6" s="73"/>
      <c r="Y6" s="73"/>
    </row>
    <row r="7" spans="1:13" s="67" customFormat="1" ht="22.5" customHeight="1">
      <c r="A7" s="2069"/>
      <c r="B7" s="2069"/>
      <c r="C7" s="2069"/>
      <c r="D7" s="2069"/>
      <c r="E7" s="2069"/>
      <c r="F7" s="2069"/>
      <c r="G7" s="2069"/>
      <c r="H7" s="2069"/>
      <c r="I7" s="2069"/>
      <c r="J7" s="2069"/>
      <c r="K7" s="2069"/>
      <c r="L7" s="2069"/>
      <c r="M7" s="68"/>
    </row>
    <row r="8" spans="1:20" s="67" customFormat="1" ht="39" customHeight="1" thickBot="1">
      <c r="A8" s="2068" t="s">
        <v>534</v>
      </c>
      <c r="B8" s="2068"/>
      <c r="C8" s="2068"/>
      <c r="D8" s="2068"/>
      <c r="E8" s="2068"/>
      <c r="F8" s="2068"/>
      <c r="G8" s="2068"/>
      <c r="H8" s="2068"/>
      <c r="I8" s="2068"/>
      <c r="J8" s="2068"/>
      <c r="K8" s="2068"/>
      <c r="L8" s="2068"/>
      <c r="M8" s="2068"/>
      <c r="N8" s="2068"/>
      <c r="O8" s="2068"/>
      <c r="P8" s="2068"/>
      <c r="Q8" s="2068"/>
      <c r="R8" s="2068"/>
      <c r="S8" s="2068"/>
      <c r="T8" s="2068"/>
    </row>
    <row r="9" spans="1:34" s="13" customFormat="1" ht="21.75" customHeight="1" thickBot="1">
      <c r="A9" s="2029" t="s">
        <v>528</v>
      </c>
      <c r="B9" s="2030"/>
      <c r="C9" s="2030"/>
      <c r="D9" s="2030"/>
      <c r="E9" s="2030"/>
      <c r="F9" s="2030"/>
      <c r="G9" s="2030"/>
      <c r="H9" s="2030"/>
      <c r="I9" s="2030"/>
      <c r="J9" s="2030"/>
      <c r="K9" s="2030"/>
      <c r="L9" s="2030"/>
      <c r="M9" s="2030"/>
      <c r="N9" s="2030"/>
      <c r="O9" s="2030"/>
      <c r="P9" s="2030"/>
      <c r="Q9" s="2030"/>
      <c r="R9" s="2030"/>
      <c r="S9" s="2030"/>
      <c r="T9" s="2031"/>
      <c r="U9" s="63"/>
      <c r="V9" s="63"/>
      <c r="W9" s="2029" t="s">
        <v>528</v>
      </c>
      <c r="X9" s="2030"/>
      <c r="Y9" s="2030"/>
      <c r="Z9" s="2030"/>
      <c r="AA9" s="2030"/>
      <c r="AB9" s="2030"/>
      <c r="AC9" s="2030"/>
      <c r="AD9" s="2030"/>
      <c r="AE9" s="2030"/>
      <c r="AF9" s="2030"/>
      <c r="AG9" s="2030"/>
      <c r="AH9" s="2031"/>
    </row>
    <row r="10" spans="1:34" s="13" customFormat="1" ht="12.75" customHeight="1">
      <c r="A10" s="2032" t="s">
        <v>138</v>
      </c>
      <c r="B10" s="2039" t="s">
        <v>219</v>
      </c>
      <c r="C10" s="2035" t="s">
        <v>246</v>
      </c>
      <c r="D10" s="2035"/>
      <c r="E10" s="2036"/>
      <c r="F10" s="2036"/>
      <c r="G10" s="2036"/>
      <c r="H10" s="2039" t="s">
        <v>58</v>
      </c>
      <c r="I10" s="2039" t="s">
        <v>527</v>
      </c>
      <c r="J10" s="2039" t="s">
        <v>2</v>
      </c>
      <c r="K10" s="2039" t="s">
        <v>63</v>
      </c>
      <c r="L10" s="2039" t="s">
        <v>446</v>
      </c>
      <c r="M10" s="2039" t="s">
        <v>140</v>
      </c>
      <c r="N10" s="2057"/>
      <c r="O10" s="2039" t="s">
        <v>26</v>
      </c>
      <c r="P10" s="2009" t="s">
        <v>73</v>
      </c>
      <c r="Q10" s="2039" t="s">
        <v>72</v>
      </c>
      <c r="R10" s="2053"/>
      <c r="S10" s="2053"/>
      <c r="T10" s="2054"/>
      <c r="U10" s="63"/>
      <c r="V10" s="63"/>
      <c r="W10" s="2032" t="s">
        <v>138</v>
      </c>
      <c r="X10" s="2033" t="s">
        <v>219</v>
      </c>
      <c r="Y10" s="2035" t="s">
        <v>246</v>
      </c>
      <c r="Z10" s="2035"/>
      <c r="AA10" s="2036"/>
      <c r="AB10" s="2036"/>
      <c r="AC10" s="2036"/>
      <c r="AD10" s="2039" t="s">
        <v>58</v>
      </c>
      <c r="AE10" s="2033" t="s">
        <v>527</v>
      </c>
      <c r="AF10" s="2033" t="s">
        <v>2</v>
      </c>
      <c r="AG10" s="2039" t="s">
        <v>63</v>
      </c>
      <c r="AH10" s="2042" t="s">
        <v>446</v>
      </c>
    </row>
    <row r="11" spans="1:34" s="13" customFormat="1" ht="87.75" customHeight="1" thickBot="1">
      <c r="A11" s="1550"/>
      <c r="B11" s="2049"/>
      <c r="C11" s="2037"/>
      <c r="D11" s="2037"/>
      <c r="E11" s="2038"/>
      <c r="F11" s="2038"/>
      <c r="G11" s="2038"/>
      <c r="H11" s="2040"/>
      <c r="I11" s="2059"/>
      <c r="J11" s="2059"/>
      <c r="K11" s="2040"/>
      <c r="L11" s="2040"/>
      <c r="M11" s="2040"/>
      <c r="N11" s="2040"/>
      <c r="O11" s="2040"/>
      <c r="P11" s="2058"/>
      <c r="Q11" s="2055"/>
      <c r="R11" s="2055"/>
      <c r="S11" s="2055"/>
      <c r="T11" s="2056"/>
      <c r="U11" s="63"/>
      <c r="V11" s="63"/>
      <c r="W11" s="1550"/>
      <c r="X11" s="2034"/>
      <c r="Y11" s="2037"/>
      <c r="Z11" s="2037"/>
      <c r="AA11" s="2038"/>
      <c r="AB11" s="2038"/>
      <c r="AC11" s="2038"/>
      <c r="AD11" s="2040"/>
      <c r="AE11" s="2041"/>
      <c r="AF11" s="2041"/>
      <c r="AG11" s="2040"/>
      <c r="AH11" s="2043"/>
    </row>
    <row r="12" spans="1:34" s="13" customFormat="1" ht="63.75" customHeight="1">
      <c r="A12" s="604">
        <f>W12</f>
        <v>1</v>
      </c>
      <c r="B12" s="605">
        <f>X12</f>
        <v>1</v>
      </c>
      <c r="C12" s="2024" t="str">
        <f>Y12</f>
        <v>Number of IDUs reached by HIV prevention services</v>
      </c>
      <c r="D12" s="2024"/>
      <c r="E12" s="2025"/>
      <c r="F12" s="2025"/>
      <c r="G12" s="2025"/>
      <c r="H12" s="1076" t="str">
        <f>AD12</f>
        <v>Yes</v>
      </c>
      <c r="I12" s="1076" t="str">
        <f aca="true" t="shared" si="0" ref="I12:L27">AE12</f>
        <v>N-not cumulative</v>
      </c>
      <c r="J12" s="1076" t="str">
        <f t="shared" si="0"/>
        <v>Yes - Top 10</v>
      </c>
      <c r="K12" s="1138">
        <f t="shared" si="0"/>
        <v>540</v>
      </c>
      <c r="L12" s="1139">
        <f t="shared" si="0"/>
        <v>959</v>
      </c>
      <c r="M12" s="2060"/>
      <c r="N12" s="2061"/>
      <c r="O12" s="1074"/>
      <c r="P12" s="1146"/>
      <c r="Q12" s="2050"/>
      <c r="R12" s="2051"/>
      <c r="S12" s="2051"/>
      <c r="T12" s="2052"/>
      <c r="U12" s="63"/>
      <c r="V12" s="63"/>
      <c r="W12" s="604">
        <f>IF('PR_Programmatic Progress_1B'!A12="","",'PR_Programmatic Progress_1B'!A12)</f>
        <v>1</v>
      </c>
      <c r="X12" s="605">
        <f>IF('PR_Programmatic Progress_1B'!B12="","",'PR_Programmatic Progress_1B'!B12)</f>
        <v>1</v>
      </c>
      <c r="Y12" s="2024" t="str">
        <f>IF('PR_Programmatic Progress_1B'!C12="","",'PR_Programmatic Progress_1B'!C12)</f>
        <v>Number of IDUs reached by HIV prevention services</v>
      </c>
      <c r="Z12" s="2024"/>
      <c r="AA12" s="2025"/>
      <c r="AB12" s="2025"/>
      <c r="AC12" s="2025"/>
      <c r="AD12" s="1076" t="str">
        <f>IF('PR_Programmatic Progress_1B'!G12="","",'PR_Programmatic Progress_1B'!G12)</f>
        <v>Yes</v>
      </c>
      <c r="AE12" s="1076" t="str">
        <f>IF('PR_Programmatic Progress_1B'!H12="","",'PR_Programmatic Progress_1B'!H12)</f>
        <v>N-not cumulative</v>
      </c>
      <c r="AF12" s="1076" t="str">
        <f>IF('PR_Programmatic Progress_1B'!I12="","",'PR_Programmatic Progress_1B'!I12)</f>
        <v>Yes - Top 10</v>
      </c>
      <c r="AG12" s="1076">
        <f>IF('PR_Programmatic Progress_1B'!L12="","",'PR_Programmatic Progress_1B'!L12)</f>
        <v>540</v>
      </c>
      <c r="AH12" s="1099">
        <f>IF('PR_Programmatic Progress_1B'!M12="","",'PR_Programmatic Progress_1B'!M12)</f>
        <v>959</v>
      </c>
    </row>
    <row r="13" spans="1:34" s="13" customFormat="1" ht="63.75" customHeight="1">
      <c r="A13" s="606">
        <f aca="true" t="shared" si="1" ref="A13:A37">W13</f>
        <v>1</v>
      </c>
      <c r="B13" s="607">
        <f aca="true" t="shared" si="2" ref="B13:B37">X13</f>
        <v>2</v>
      </c>
      <c r="C13" s="2021" t="str">
        <f aca="true" t="shared" si="3" ref="C13:C37">Y13</f>
        <v>Number of IDUs on opoid substitution therapy</v>
      </c>
      <c r="D13" s="2022"/>
      <c r="E13" s="2022"/>
      <c r="F13" s="2022"/>
      <c r="G13" s="2023"/>
      <c r="H13" s="1076" t="str">
        <f aca="true" t="shared" si="4" ref="H13:J37">AD13</f>
        <v>No</v>
      </c>
      <c r="I13" s="1076" t="str">
        <f t="shared" si="0"/>
        <v>Y-cumulative annually</v>
      </c>
      <c r="J13" s="1076" t="str">
        <f t="shared" si="0"/>
        <v>Yes - Top 10</v>
      </c>
      <c r="K13" s="1138">
        <f t="shared" si="0"/>
        <v>152</v>
      </c>
      <c r="L13" s="1140">
        <f aca="true" t="shared" si="5" ref="L13:L37">AH13</f>
        <v>196</v>
      </c>
      <c r="M13" s="2044"/>
      <c r="N13" s="2045"/>
      <c r="O13" s="1075"/>
      <c r="P13" s="1147"/>
      <c r="Q13" s="2046"/>
      <c r="R13" s="2047"/>
      <c r="S13" s="2047"/>
      <c r="T13" s="2048"/>
      <c r="U13" s="63"/>
      <c r="V13" s="63"/>
      <c r="W13" s="606">
        <f>IF('PR_Programmatic Progress_1B'!A13="","",'PR_Programmatic Progress_1B'!A13)</f>
        <v>1</v>
      </c>
      <c r="X13" s="607">
        <f>IF('PR_Programmatic Progress_1B'!B13="","",'PR_Programmatic Progress_1B'!B13)</f>
        <v>2</v>
      </c>
      <c r="Y13" s="2021" t="str">
        <f>IF('PR_Programmatic Progress_1B'!C13="","",'PR_Programmatic Progress_1B'!C13)</f>
        <v>Number of IDUs on opoid substitution therapy</v>
      </c>
      <c r="Z13" s="2022"/>
      <c r="AA13" s="2022"/>
      <c r="AB13" s="2022"/>
      <c r="AC13" s="2023"/>
      <c r="AD13" s="1076" t="str">
        <f>IF('PR_Programmatic Progress_1B'!G13="","",'PR_Programmatic Progress_1B'!G13)</f>
        <v>No</v>
      </c>
      <c r="AE13" s="1076" t="str">
        <f>IF('PR_Programmatic Progress_1B'!H13="","",'PR_Programmatic Progress_1B'!H13)</f>
        <v>Y-cumulative annually</v>
      </c>
      <c r="AF13" s="1076" t="str">
        <f>IF('PR_Programmatic Progress_1B'!I13="","",'PR_Programmatic Progress_1B'!I13)</f>
        <v>Yes - Top 10</v>
      </c>
      <c r="AG13" s="1076">
        <f>IF('PR_Programmatic Progress_1B'!L13="","",'PR_Programmatic Progress_1B'!L13)</f>
        <v>152</v>
      </c>
      <c r="AH13" s="1100">
        <f>IF('PR_Programmatic Progress_1B'!M13="","",'PR_Programmatic Progress_1B'!M13)</f>
        <v>196</v>
      </c>
    </row>
    <row r="14" spans="1:34" s="13" customFormat="1" ht="63.75" customHeight="1">
      <c r="A14" s="606">
        <f t="shared" si="1"/>
        <v>1</v>
      </c>
      <c r="B14" s="607">
        <f t="shared" si="2"/>
        <v>3</v>
      </c>
      <c r="C14" s="2021" t="str">
        <f t="shared" si="3"/>
        <v>Number of MSM reached by HIV prevention services</v>
      </c>
      <c r="D14" s="2022"/>
      <c r="E14" s="2022"/>
      <c r="F14" s="2022"/>
      <c r="G14" s="2023"/>
      <c r="H14" s="1076" t="str">
        <f t="shared" si="4"/>
        <v>Yes</v>
      </c>
      <c r="I14" s="1076" t="str">
        <f t="shared" si="0"/>
        <v>N-not cumulative</v>
      </c>
      <c r="J14" s="1076" t="str">
        <f t="shared" si="0"/>
        <v>Yes - Top 10</v>
      </c>
      <c r="K14" s="1138">
        <f t="shared" si="0"/>
        <v>400</v>
      </c>
      <c r="L14" s="1140">
        <f t="shared" si="5"/>
        <v>239</v>
      </c>
      <c r="M14" s="2044"/>
      <c r="N14" s="2045"/>
      <c r="O14" s="1073"/>
      <c r="P14" s="1148"/>
      <c r="Q14" s="2026"/>
      <c r="R14" s="2027"/>
      <c r="S14" s="2027"/>
      <c r="T14" s="2028"/>
      <c r="U14" s="63"/>
      <c r="V14" s="63"/>
      <c r="W14" s="606">
        <f>IF('PR_Programmatic Progress_1B'!A14="","",'PR_Programmatic Progress_1B'!A14)</f>
        <v>1</v>
      </c>
      <c r="X14" s="607">
        <f>IF('PR_Programmatic Progress_1B'!B14="","",'PR_Programmatic Progress_1B'!B14)</f>
        <v>3</v>
      </c>
      <c r="Y14" s="2021" t="str">
        <f>IF('PR_Programmatic Progress_1B'!C14="","",'PR_Programmatic Progress_1B'!C14)</f>
        <v>Number of MSM reached by HIV prevention services</v>
      </c>
      <c r="Z14" s="2022"/>
      <c r="AA14" s="2022"/>
      <c r="AB14" s="2022"/>
      <c r="AC14" s="2023"/>
      <c r="AD14" s="1076" t="str">
        <f>IF('PR_Programmatic Progress_1B'!G14="","",'PR_Programmatic Progress_1B'!G14)</f>
        <v>Yes</v>
      </c>
      <c r="AE14" s="1076" t="str">
        <f>IF('PR_Programmatic Progress_1B'!H14="","",'PR_Programmatic Progress_1B'!H14)</f>
        <v>N-not cumulative</v>
      </c>
      <c r="AF14" s="1076" t="str">
        <f>IF('PR_Programmatic Progress_1B'!I14="","",'PR_Programmatic Progress_1B'!I14)</f>
        <v>Yes - Top 10</v>
      </c>
      <c r="AG14" s="1076">
        <f>IF('PR_Programmatic Progress_1B'!L14="","",'PR_Programmatic Progress_1B'!L14)</f>
        <v>400</v>
      </c>
      <c r="AH14" s="1100">
        <f>IF('PR_Programmatic Progress_1B'!M14="","",'PR_Programmatic Progress_1B'!M14)</f>
        <v>239</v>
      </c>
    </row>
    <row r="15" spans="1:34" s="13" customFormat="1" ht="63.75" customHeight="1">
      <c r="A15" s="606">
        <f t="shared" si="1"/>
        <v>1</v>
      </c>
      <c r="B15" s="607">
        <f t="shared" si="2"/>
        <v>4</v>
      </c>
      <c r="C15" s="2021" t="str">
        <f t="shared" si="3"/>
        <v>Number of FSWs reached by HIV prevention services</v>
      </c>
      <c r="D15" s="2022"/>
      <c r="E15" s="2022"/>
      <c r="F15" s="2022"/>
      <c r="G15" s="2023"/>
      <c r="H15" s="1076" t="str">
        <f t="shared" si="4"/>
        <v>Yes</v>
      </c>
      <c r="I15" s="1076" t="str">
        <f t="shared" si="0"/>
        <v>N-not cumulative</v>
      </c>
      <c r="J15" s="1076" t="str">
        <f t="shared" si="0"/>
        <v>Yes - Top 10</v>
      </c>
      <c r="K15" s="1138">
        <f t="shared" si="0"/>
        <v>105</v>
      </c>
      <c r="L15" s="1140">
        <f t="shared" si="5"/>
        <v>103</v>
      </c>
      <c r="M15" s="2044"/>
      <c r="N15" s="2045"/>
      <c r="O15" s="1073"/>
      <c r="P15" s="1148"/>
      <c r="Q15" s="2026"/>
      <c r="R15" s="2027"/>
      <c r="S15" s="2027"/>
      <c r="T15" s="2028"/>
      <c r="U15" s="63"/>
      <c r="V15" s="63"/>
      <c r="W15" s="606">
        <f>IF('PR_Programmatic Progress_1B'!A15="","",'PR_Programmatic Progress_1B'!A15)</f>
        <v>1</v>
      </c>
      <c r="X15" s="607">
        <f>IF('PR_Programmatic Progress_1B'!B15="","",'PR_Programmatic Progress_1B'!B15)</f>
        <v>4</v>
      </c>
      <c r="Y15" s="2021" t="str">
        <f>IF('PR_Programmatic Progress_1B'!C15="","",'PR_Programmatic Progress_1B'!C15)</f>
        <v>Number of FSWs reached by HIV prevention services</v>
      </c>
      <c r="Z15" s="2022"/>
      <c r="AA15" s="2022"/>
      <c r="AB15" s="2022"/>
      <c r="AC15" s="2023"/>
      <c r="AD15" s="1076" t="str">
        <f>IF('PR_Programmatic Progress_1B'!G15="","",'PR_Programmatic Progress_1B'!G15)</f>
        <v>Yes</v>
      </c>
      <c r="AE15" s="1076" t="str">
        <f>IF('PR_Programmatic Progress_1B'!H15="","",'PR_Programmatic Progress_1B'!H15)</f>
        <v>N-not cumulative</v>
      </c>
      <c r="AF15" s="1076" t="str">
        <f>IF('PR_Programmatic Progress_1B'!I15="","",'PR_Programmatic Progress_1B'!I15)</f>
        <v>Yes - Top 10</v>
      </c>
      <c r="AG15" s="1076">
        <f>IF('PR_Programmatic Progress_1B'!L15="","",'PR_Programmatic Progress_1B'!L15)</f>
        <v>105</v>
      </c>
      <c r="AH15" s="1100">
        <f>IF('PR_Programmatic Progress_1B'!M15="","",'PR_Programmatic Progress_1B'!M15)</f>
        <v>103</v>
      </c>
    </row>
    <row r="16" spans="1:34" s="13" customFormat="1" ht="63.75" customHeight="1">
      <c r="A16" s="606">
        <f t="shared" si="1"/>
        <v>1</v>
      </c>
      <c r="B16" s="607">
        <f t="shared" si="2"/>
        <v>5</v>
      </c>
      <c r="C16" s="2021" t="str">
        <f t="shared" si="3"/>
        <v>Number of merchant marines reached by HIV prevention services</v>
      </c>
      <c r="D16" s="2022"/>
      <c r="E16" s="2022"/>
      <c r="F16" s="2022"/>
      <c r="G16" s="2023"/>
      <c r="H16" s="1076" t="str">
        <f t="shared" si="4"/>
        <v>Yes</v>
      </c>
      <c r="I16" s="1076" t="str">
        <f t="shared" si="0"/>
        <v>Y-cumulative annually</v>
      </c>
      <c r="J16" s="1076" t="str">
        <f t="shared" si="0"/>
        <v>Yes - Top 10</v>
      </c>
      <c r="K16" s="1138">
        <f t="shared" si="0"/>
        <v>1300</v>
      </c>
      <c r="L16" s="1140">
        <f t="shared" si="5"/>
        <v>1693</v>
      </c>
      <c r="M16" s="2044"/>
      <c r="N16" s="2045"/>
      <c r="O16" s="1073"/>
      <c r="P16" s="1148"/>
      <c r="Q16" s="2026"/>
      <c r="R16" s="2027"/>
      <c r="S16" s="2027"/>
      <c r="T16" s="2028"/>
      <c r="U16" s="63"/>
      <c r="V16" s="63"/>
      <c r="W16" s="606">
        <f>IF('PR_Programmatic Progress_1B'!A16="","",'PR_Programmatic Progress_1B'!A16)</f>
        <v>1</v>
      </c>
      <c r="X16" s="607">
        <f>IF('PR_Programmatic Progress_1B'!B16="","",'PR_Programmatic Progress_1B'!B16)</f>
        <v>5</v>
      </c>
      <c r="Y16" s="2021" t="str">
        <f>IF('PR_Programmatic Progress_1B'!C16="","",'PR_Programmatic Progress_1B'!C16)</f>
        <v>Number of merchant marines reached by HIV prevention services</v>
      </c>
      <c r="Z16" s="2022"/>
      <c r="AA16" s="2022"/>
      <c r="AB16" s="2022"/>
      <c r="AC16" s="2023"/>
      <c r="AD16" s="1076" t="str">
        <f>IF('PR_Programmatic Progress_1B'!G16="","",'PR_Programmatic Progress_1B'!G16)</f>
        <v>Yes</v>
      </c>
      <c r="AE16" s="1076" t="str">
        <f>IF('PR_Programmatic Progress_1B'!H16="","",'PR_Programmatic Progress_1B'!H16)</f>
        <v>Y-cumulative annually</v>
      </c>
      <c r="AF16" s="1076" t="str">
        <f>IF('PR_Programmatic Progress_1B'!I16="","",'PR_Programmatic Progress_1B'!I16)</f>
        <v>Yes - Top 10</v>
      </c>
      <c r="AG16" s="1076">
        <f>IF('PR_Programmatic Progress_1B'!L16="","",'PR_Programmatic Progress_1B'!L16)</f>
        <v>1300</v>
      </c>
      <c r="AH16" s="1100">
        <f>IF('PR_Programmatic Progress_1B'!M16="","",'PR_Programmatic Progress_1B'!M16)</f>
        <v>1693</v>
      </c>
    </row>
    <row r="17" spans="1:34" s="13" customFormat="1" ht="63.75" customHeight="1">
      <c r="A17" s="606">
        <f t="shared" si="1"/>
        <v>1</v>
      </c>
      <c r="B17" s="607">
        <f t="shared" si="2"/>
        <v>6</v>
      </c>
      <c r="C17" s="2021" t="str">
        <f t="shared" si="3"/>
        <v>Number of Roma youth reached by HIV prevention services</v>
      </c>
      <c r="D17" s="2022"/>
      <c r="E17" s="2022"/>
      <c r="F17" s="2022"/>
      <c r="G17" s="2023"/>
      <c r="H17" s="1076" t="str">
        <f t="shared" si="4"/>
        <v>Yes</v>
      </c>
      <c r="I17" s="1076" t="str">
        <f t="shared" si="0"/>
        <v>Y-cumulative annually</v>
      </c>
      <c r="J17" s="1076" t="str">
        <f t="shared" si="0"/>
        <v>Yes - Top 10</v>
      </c>
      <c r="K17" s="1138">
        <f aca="true" t="shared" si="6" ref="K17:K37">AG17</f>
        <v>1400</v>
      </c>
      <c r="L17" s="1140">
        <f t="shared" si="5"/>
        <v>1510</v>
      </c>
      <c r="M17" s="2044"/>
      <c r="N17" s="2045"/>
      <c r="O17" s="1073"/>
      <c r="P17" s="1148"/>
      <c r="Q17" s="2026"/>
      <c r="R17" s="2027"/>
      <c r="S17" s="2027"/>
      <c r="T17" s="2028"/>
      <c r="U17" s="63"/>
      <c r="V17" s="63"/>
      <c r="W17" s="606">
        <f>IF('PR_Programmatic Progress_1B'!A17="","",'PR_Programmatic Progress_1B'!A17)</f>
        <v>1</v>
      </c>
      <c r="X17" s="607">
        <f>IF('PR_Programmatic Progress_1B'!B17="","",'PR_Programmatic Progress_1B'!B17)</f>
        <v>6</v>
      </c>
      <c r="Y17" s="2021" t="str">
        <f>IF('PR_Programmatic Progress_1B'!C17="","",'PR_Programmatic Progress_1B'!C17)</f>
        <v>Number of Roma youth reached by HIV prevention services</v>
      </c>
      <c r="Z17" s="2022"/>
      <c r="AA17" s="2022"/>
      <c r="AB17" s="2022"/>
      <c r="AC17" s="2023"/>
      <c r="AD17" s="1076" t="str">
        <f>IF('PR_Programmatic Progress_1B'!G17="","",'PR_Programmatic Progress_1B'!G17)</f>
        <v>Yes</v>
      </c>
      <c r="AE17" s="1076" t="str">
        <f>IF('PR_Programmatic Progress_1B'!H17="","",'PR_Programmatic Progress_1B'!H17)</f>
        <v>Y-cumulative annually</v>
      </c>
      <c r="AF17" s="1076" t="str">
        <f>IF('PR_Programmatic Progress_1B'!I17="","",'PR_Programmatic Progress_1B'!I17)</f>
        <v>Yes - Top 10</v>
      </c>
      <c r="AG17" s="1076">
        <f>IF('PR_Programmatic Progress_1B'!L17="","",'PR_Programmatic Progress_1B'!L17)</f>
        <v>1400</v>
      </c>
      <c r="AH17" s="1100">
        <f>IF('PR_Programmatic Progress_1B'!M17="","",'PR_Programmatic Progress_1B'!M17)</f>
        <v>1510</v>
      </c>
    </row>
    <row r="18" spans="1:34" s="13" customFormat="1" ht="63.75" customHeight="1">
      <c r="A18" s="606">
        <f t="shared" si="1"/>
        <v>1</v>
      </c>
      <c r="B18" s="607">
        <f t="shared" si="2"/>
        <v>7</v>
      </c>
      <c r="C18" s="2021" t="str">
        <f t="shared" si="3"/>
        <v>Number of prisoners reached by HIV education/counselling services</v>
      </c>
      <c r="D18" s="2022"/>
      <c r="E18" s="2022"/>
      <c r="F18" s="2022"/>
      <c r="G18" s="2023"/>
      <c r="H18" s="1076" t="str">
        <f t="shared" si="4"/>
        <v>Yes</v>
      </c>
      <c r="I18" s="1076" t="str">
        <f t="shared" si="0"/>
        <v>Y-cumulative annually</v>
      </c>
      <c r="J18" s="1076" t="str">
        <f t="shared" si="0"/>
        <v>No</v>
      </c>
      <c r="K18" s="1138">
        <f t="shared" si="6"/>
        <v>400</v>
      </c>
      <c r="L18" s="1140">
        <f t="shared" si="5"/>
        <v>255</v>
      </c>
      <c r="M18" s="2044"/>
      <c r="N18" s="2045"/>
      <c r="O18" s="1073"/>
      <c r="P18" s="1148"/>
      <c r="Q18" s="2026"/>
      <c r="R18" s="2027"/>
      <c r="S18" s="2027"/>
      <c r="T18" s="2028"/>
      <c r="U18" s="63"/>
      <c r="V18" s="63"/>
      <c r="W18" s="606">
        <f>IF('PR_Programmatic Progress_1B'!A18="","",'PR_Programmatic Progress_1B'!A18)</f>
        <v>1</v>
      </c>
      <c r="X18" s="607">
        <f>IF('PR_Programmatic Progress_1B'!B18="","",'PR_Programmatic Progress_1B'!B18)</f>
        <v>7</v>
      </c>
      <c r="Y18" s="2021" t="str">
        <f>IF('PR_Programmatic Progress_1B'!C18="","",'PR_Programmatic Progress_1B'!C18)</f>
        <v>Number of prisoners reached by HIV education/counselling services</v>
      </c>
      <c r="Z18" s="2022"/>
      <c r="AA18" s="2022"/>
      <c r="AB18" s="2022"/>
      <c r="AC18" s="2023"/>
      <c r="AD18" s="1076" t="str">
        <f>IF('PR_Programmatic Progress_1B'!G18="","",'PR_Programmatic Progress_1B'!G18)</f>
        <v>Yes</v>
      </c>
      <c r="AE18" s="1076" t="str">
        <f>IF('PR_Programmatic Progress_1B'!H18="","",'PR_Programmatic Progress_1B'!H18)</f>
        <v>Y-cumulative annually</v>
      </c>
      <c r="AF18" s="1076" t="str">
        <f>IF('PR_Programmatic Progress_1B'!I18="","",'PR_Programmatic Progress_1B'!I18)</f>
        <v>No</v>
      </c>
      <c r="AG18" s="1076">
        <f>IF('PR_Programmatic Progress_1B'!L18="","",'PR_Programmatic Progress_1B'!L18)</f>
        <v>400</v>
      </c>
      <c r="AH18" s="1100">
        <f>IF('PR_Programmatic Progress_1B'!M18="","",'PR_Programmatic Progress_1B'!M18)</f>
        <v>255</v>
      </c>
    </row>
    <row r="19" spans="1:34" s="13" customFormat="1" ht="63.75" customHeight="1">
      <c r="A19" s="606">
        <f t="shared" si="1"/>
        <v>2</v>
      </c>
      <c r="B19" s="607">
        <v>8</v>
      </c>
      <c r="C19" s="2021" t="str">
        <f t="shared" si="3"/>
        <v>Number of PLHIV that received psychosocial support</v>
      </c>
      <c r="D19" s="2022"/>
      <c r="E19" s="2022"/>
      <c r="F19" s="2022"/>
      <c r="G19" s="2023"/>
      <c r="H19" s="1076" t="str">
        <f t="shared" si="4"/>
        <v>Yes</v>
      </c>
      <c r="I19" s="1076" t="str">
        <f t="shared" si="0"/>
        <v>N-not cumulative</v>
      </c>
      <c r="J19" s="1076" t="str">
        <f t="shared" si="0"/>
        <v>No</v>
      </c>
      <c r="K19" s="1138">
        <f t="shared" si="6"/>
        <v>60</v>
      </c>
      <c r="L19" s="1140">
        <f t="shared" si="5"/>
        <v>76</v>
      </c>
      <c r="M19" s="2044"/>
      <c r="N19" s="2045"/>
      <c r="O19" s="1073"/>
      <c r="P19" s="1148"/>
      <c r="Q19" s="2026"/>
      <c r="R19" s="2027"/>
      <c r="S19" s="2027"/>
      <c r="T19" s="2028"/>
      <c r="U19" s="63"/>
      <c r="V19" s="63"/>
      <c r="W19" s="606">
        <f>IF('PR_Programmatic Progress_1B'!A19="","",'PR_Programmatic Progress_1B'!A19)</f>
        <v>2</v>
      </c>
      <c r="X19" s="607">
        <f>IF('PR_Programmatic Progress_1B'!B19="","",'PR_Programmatic Progress_1B'!B19)</f>
        <v>8</v>
      </c>
      <c r="Y19" s="2021" t="str">
        <f>IF('PR_Programmatic Progress_1B'!C19="","",'PR_Programmatic Progress_1B'!C19)</f>
        <v>Number of PLHIV that received psychosocial support</v>
      </c>
      <c r="Z19" s="2022"/>
      <c r="AA19" s="2022"/>
      <c r="AB19" s="2022"/>
      <c r="AC19" s="2023"/>
      <c r="AD19" s="1076" t="str">
        <f>IF('PR_Programmatic Progress_1B'!G19="","",'PR_Programmatic Progress_1B'!G19)</f>
        <v>Yes</v>
      </c>
      <c r="AE19" s="1076" t="str">
        <f>IF('PR_Programmatic Progress_1B'!H19="","",'PR_Programmatic Progress_1B'!H19)</f>
        <v>N-not cumulative</v>
      </c>
      <c r="AF19" s="1076" t="str">
        <f>IF('PR_Programmatic Progress_1B'!I19="","",'PR_Programmatic Progress_1B'!I19)</f>
        <v>No</v>
      </c>
      <c r="AG19" s="1076">
        <f>IF('PR_Programmatic Progress_1B'!L19="","",'PR_Programmatic Progress_1B'!L19)</f>
        <v>60</v>
      </c>
      <c r="AH19" s="1100">
        <f>IF('PR_Programmatic Progress_1B'!M19="","",'PR_Programmatic Progress_1B'!M19)</f>
        <v>76</v>
      </c>
    </row>
    <row r="20" spans="1:34" s="13" customFormat="1" ht="63.75" customHeight="1">
      <c r="A20" s="606" t="str">
        <f t="shared" si="1"/>
        <v>1,2,3,4,5</v>
      </c>
      <c r="B20" s="607">
        <v>9</v>
      </c>
      <c r="C20" s="2021" t="str">
        <f t="shared" si="3"/>
        <v>Number of health and non-health staff trained in different aspects of HIV response</v>
      </c>
      <c r="D20" s="2022"/>
      <c r="E20" s="2022"/>
      <c r="F20" s="2022"/>
      <c r="G20" s="2023"/>
      <c r="H20" s="1076" t="str">
        <f t="shared" si="4"/>
        <v>Yes</v>
      </c>
      <c r="I20" s="1076" t="str">
        <f t="shared" si="0"/>
        <v>N-not cumulative</v>
      </c>
      <c r="J20" s="1076" t="str">
        <f t="shared" si="0"/>
        <v>No</v>
      </c>
      <c r="K20" s="1138">
        <f t="shared" si="6"/>
        <v>40</v>
      </c>
      <c r="L20" s="1140">
        <f t="shared" si="5"/>
        <v>101</v>
      </c>
      <c r="M20" s="2044"/>
      <c r="N20" s="2045"/>
      <c r="O20" s="1073"/>
      <c r="P20" s="1148"/>
      <c r="Q20" s="2026"/>
      <c r="R20" s="2027"/>
      <c r="S20" s="2027"/>
      <c r="T20" s="2028"/>
      <c r="U20" s="63"/>
      <c r="V20" s="63"/>
      <c r="W20" s="606" t="str">
        <f>IF('PR_Programmatic Progress_1B'!A20="","",'PR_Programmatic Progress_1B'!A20)</f>
        <v>1,2,3,4,5</v>
      </c>
      <c r="X20" s="607">
        <f>IF('PR_Programmatic Progress_1B'!B20="","",'PR_Programmatic Progress_1B'!B20)</f>
        <v>9</v>
      </c>
      <c r="Y20" s="2021" t="str">
        <f>IF('PR_Programmatic Progress_1B'!C20="","",'PR_Programmatic Progress_1B'!C20)</f>
        <v>Number of health and non-health staff trained in different aspects of HIV response</v>
      </c>
      <c r="Z20" s="2022"/>
      <c r="AA20" s="2022"/>
      <c r="AB20" s="2022"/>
      <c r="AC20" s="2023"/>
      <c r="AD20" s="1076" t="str">
        <f>IF('PR_Programmatic Progress_1B'!G20="","",'PR_Programmatic Progress_1B'!G20)</f>
        <v>Yes</v>
      </c>
      <c r="AE20" s="1076" t="str">
        <f>IF('PR_Programmatic Progress_1B'!H20="","",'PR_Programmatic Progress_1B'!H20)</f>
        <v>N-not cumulative</v>
      </c>
      <c r="AF20" s="1076" t="str">
        <f>IF('PR_Programmatic Progress_1B'!I20="","",'PR_Programmatic Progress_1B'!I20)</f>
        <v>No</v>
      </c>
      <c r="AG20" s="1076">
        <f>IF('PR_Programmatic Progress_1B'!L20="","",'PR_Programmatic Progress_1B'!L20)</f>
        <v>40</v>
      </c>
      <c r="AH20" s="1100">
        <f>IF('PR_Programmatic Progress_1B'!M20="","",'PR_Programmatic Progress_1B'!M20)</f>
        <v>101</v>
      </c>
    </row>
    <row r="21" spans="1:34" s="13" customFormat="1" ht="63.75" customHeight="1">
      <c r="A21" s="606">
        <f t="shared" si="1"/>
      </c>
      <c r="B21" s="607">
        <f t="shared" si="2"/>
      </c>
      <c r="C21" s="2021">
        <f t="shared" si="3"/>
      </c>
      <c r="D21" s="2022"/>
      <c r="E21" s="2022"/>
      <c r="F21" s="2022"/>
      <c r="G21" s="2023"/>
      <c r="H21" s="1076" t="str">
        <f t="shared" si="4"/>
        <v>Select</v>
      </c>
      <c r="I21" s="1076" t="str">
        <f t="shared" si="0"/>
        <v>Select</v>
      </c>
      <c r="J21" s="1076" t="str">
        <f t="shared" si="0"/>
        <v>Select</v>
      </c>
      <c r="K21" s="1138" t="str">
        <f t="shared" si="6"/>
        <v>-</v>
      </c>
      <c r="L21" s="1140" t="str">
        <f t="shared" si="5"/>
        <v>-</v>
      </c>
      <c r="M21" s="2044"/>
      <c r="N21" s="2045"/>
      <c r="O21" s="1073"/>
      <c r="P21" s="1148"/>
      <c r="Q21" s="2026"/>
      <c r="R21" s="2027"/>
      <c r="S21" s="2027"/>
      <c r="T21" s="2028"/>
      <c r="U21" s="63"/>
      <c r="V21" s="63"/>
      <c r="W21" s="606">
        <f>IF('PR_Programmatic Progress_1B'!A21="","",'PR_Programmatic Progress_1B'!A21)</f>
      </c>
      <c r="X21" s="607">
        <f>IF('PR_Programmatic Progress_1B'!B21="","",'PR_Programmatic Progress_1B'!B21)</f>
      </c>
      <c r="Y21" s="2021">
        <f>IF('PR_Programmatic Progress_1B'!C21="","",'PR_Programmatic Progress_1B'!C21)</f>
      </c>
      <c r="Z21" s="2022"/>
      <c r="AA21" s="2022"/>
      <c r="AB21" s="2022"/>
      <c r="AC21" s="2023"/>
      <c r="AD21" s="1076" t="str">
        <f>IF('PR_Programmatic Progress_1B'!G21="","",'PR_Programmatic Progress_1B'!G21)</f>
        <v>Select</v>
      </c>
      <c r="AE21" s="1076" t="str">
        <f>IF('PR_Programmatic Progress_1B'!H21="","",'PR_Programmatic Progress_1B'!H21)</f>
        <v>Select</v>
      </c>
      <c r="AF21" s="1076" t="str">
        <f>IF('PR_Programmatic Progress_1B'!I21="","",'PR_Programmatic Progress_1B'!I21)</f>
        <v>Select</v>
      </c>
      <c r="AG21" s="1076" t="str">
        <f>IF('PR_Programmatic Progress_1B'!L21="","",'PR_Programmatic Progress_1B'!L21)</f>
        <v>-</v>
      </c>
      <c r="AH21" s="1100" t="str">
        <f>IF('PR_Programmatic Progress_1B'!M21="","",'PR_Programmatic Progress_1B'!M21)</f>
        <v>-</v>
      </c>
    </row>
    <row r="22" spans="1:34" s="13" customFormat="1" ht="63.75" customHeight="1">
      <c r="A22" s="606">
        <f t="shared" si="1"/>
      </c>
      <c r="B22" s="607">
        <f t="shared" si="2"/>
      </c>
      <c r="C22" s="2021">
        <f t="shared" si="3"/>
      </c>
      <c r="D22" s="2022"/>
      <c r="E22" s="2022"/>
      <c r="F22" s="2022"/>
      <c r="G22" s="2023"/>
      <c r="H22" s="1076" t="str">
        <f t="shared" si="4"/>
        <v>Select</v>
      </c>
      <c r="I22" s="1076" t="str">
        <f t="shared" si="0"/>
        <v>Select</v>
      </c>
      <c r="J22" s="1076" t="str">
        <f t="shared" si="0"/>
        <v>Select</v>
      </c>
      <c r="K22" s="1138" t="str">
        <f t="shared" si="6"/>
        <v>-</v>
      </c>
      <c r="L22" s="1140" t="str">
        <f t="shared" si="5"/>
        <v>-</v>
      </c>
      <c r="M22" s="2044"/>
      <c r="N22" s="2045"/>
      <c r="O22" s="1073"/>
      <c r="P22" s="1148"/>
      <c r="Q22" s="2026"/>
      <c r="R22" s="2027"/>
      <c r="S22" s="2027"/>
      <c r="T22" s="2028"/>
      <c r="U22" s="63"/>
      <c r="V22" s="63"/>
      <c r="W22" s="606">
        <f>IF('PR_Programmatic Progress_1B'!A22="","",'PR_Programmatic Progress_1B'!A22)</f>
      </c>
      <c r="X22" s="607">
        <f>IF('PR_Programmatic Progress_1B'!B22="","",'PR_Programmatic Progress_1B'!B22)</f>
      </c>
      <c r="Y22" s="2021">
        <f>IF('PR_Programmatic Progress_1B'!C22="","",'PR_Programmatic Progress_1B'!C22)</f>
      </c>
      <c r="Z22" s="2022"/>
      <c r="AA22" s="2022"/>
      <c r="AB22" s="2022"/>
      <c r="AC22" s="2023"/>
      <c r="AD22" s="1076" t="str">
        <f>IF('PR_Programmatic Progress_1B'!G22="","",'PR_Programmatic Progress_1B'!G22)</f>
        <v>Select</v>
      </c>
      <c r="AE22" s="1076" t="str">
        <f>IF('PR_Programmatic Progress_1B'!H22="","",'PR_Programmatic Progress_1B'!H22)</f>
        <v>Select</v>
      </c>
      <c r="AF22" s="1076" t="str">
        <f>IF('PR_Programmatic Progress_1B'!I22="","",'PR_Programmatic Progress_1B'!I22)</f>
        <v>Select</v>
      </c>
      <c r="AG22" s="1076" t="str">
        <f>IF('PR_Programmatic Progress_1B'!L22="","",'PR_Programmatic Progress_1B'!L22)</f>
        <v>-</v>
      </c>
      <c r="AH22" s="1100" t="str">
        <f>IF('PR_Programmatic Progress_1B'!M22="","",'PR_Programmatic Progress_1B'!M22)</f>
        <v>-</v>
      </c>
    </row>
    <row r="23" spans="1:34" s="13" customFormat="1" ht="63.75" customHeight="1">
      <c r="A23" s="606">
        <f t="shared" si="1"/>
      </c>
      <c r="B23" s="607">
        <f t="shared" si="2"/>
      </c>
      <c r="C23" s="2021">
        <f t="shared" si="3"/>
      </c>
      <c r="D23" s="2022"/>
      <c r="E23" s="2022"/>
      <c r="F23" s="2022"/>
      <c r="G23" s="2023"/>
      <c r="H23" s="1076" t="str">
        <f t="shared" si="4"/>
        <v>Select</v>
      </c>
      <c r="I23" s="1076" t="str">
        <f t="shared" si="0"/>
        <v>Select</v>
      </c>
      <c r="J23" s="1076" t="str">
        <f t="shared" si="0"/>
        <v>Select</v>
      </c>
      <c r="K23" s="1138" t="str">
        <f t="shared" si="6"/>
        <v>-</v>
      </c>
      <c r="L23" s="1140" t="str">
        <f t="shared" si="5"/>
        <v>-</v>
      </c>
      <c r="M23" s="2044"/>
      <c r="N23" s="2045"/>
      <c r="O23" s="1073"/>
      <c r="P23" s="1148"/>
      <c r="Q23" s="2026"/>
      <c r="R23" s="2027"/>
      <c r="S23" s="2027"/>
      <c r="T23" s="2028"/>
      <c r="U23" s="63"/>
      <c r="V23" s="63"/>
      <c r="W23" s="606">
        <f>IF('PR_Programmatic Progress_1B'!A23="","",'PR_Programmatic Progress_1B'!A23)</f>
      </c>
      <c r="X23" s="607">
        <f>IF('PR_Programmatic Progress_1B'!B23="","",'PR_Programmatic Progress_1B'!B23)</f>
      </c>
      <c r="Y23" s="2021">
        <f>IF('PR_Programmatic Progress_1B'!C23="","",'PR_Programmatic Progress_1B'!C23)</f>
      </c>
      <c r="Z23" s="2022"/>
      <c r="AA23" s="2022"/>
      <c r="AB23" s="2022"/>
      <c r="AC23" s="2023"/>
      <c r="AD23" s="1076" t="str">
        <f>IF('PR_Programmatic Progress_1B'!G23="","",'PR_Programmatic Progress_1B'!G23)</f>
        <v>Select</v>
      </c>
      <c r="AE23" s="1076" t="str">
        <f>IF('PR_Programmatic Progress_1B'!H23="","",'PR_Programmatic Progress_1B'!H23)</f>
        <v>Select</v>
      </c>
      <c r="AF23" s="1076" t="str">
        <f>IF('PR_Programmatic Progress_1B'!I23="","",'PR_Programmatic Progress_1B'!I23)</f>
        <v>Select</v>
      </c>
      <c r="AG23" s="1076" t="str">
        <f>IF('PR_Programmatic Progress_1B'!L23="","",'PR_Programmatic Progress_1B'!L23)</f>
        <v>-</v>
      </c>
      <c r="AH23" s="1100" t="str">
        <f>IF('PR_Programmatic Progress_1B'!M23="","",'PR_Programmatic Progress_1B'!M23)</f>
        <v>-</v>
      </c>
    </row>
    <row r="24" spans="1:34" s="13" customFormat="1" ht="63.75" customHeight="1">
      <c r="A24" s="606">
        <f t="shared" si="1"/>
      </c>
      <c r="B24" s="607">
        <f t="shared" si="2"/>
      </c>
      <c r="C24" s="2021">
        <f t="shared" si="3"/>
      </c>
      <c r="D24" s="2022"/>
      <c r="E24" s="2022"/>
      <c r="F24" s="2022"/>
      <c r="G24" s="2023"/>
      <c r="H24" s="1076" t="str">
        <f t="shared" si="4"/>
        <v>Select</v>
      </c>
      <c r="I24" s="1076" t="str">
        <f t="shared" si="0"/>
        <v>Select</v>
      </c>
      <c r="J24" s="1076" t="str">
        <f t="shared" si="0"/>
        <v>Select</v>
      </c>
      <c r="K24" s="1138" t="str">
        <f t="shared" si="6"/>
        <v>-</v>
      </c>
      <c r="L24" s="1140" t="str">
        <f t="shared" si="5"/>
        <v>-</v>
      </c>
      <c r="M24" s="2044"/>
      <c r="N24" s="2045"/>
      <c r="O24" s="1073"/>
      <c r="P24" s="1148"/>
      <c r="Q24" s="2026"/>
      <c r="R24" s="2027"/>
      <c r="S24" s="2027"/>
      <c r="T24" s="2028"/>
      <c r="U24" s="63"/>
      <c r="V24" s="63"/>
      <c r="W24" s="606">
        <f>IF('PR_Programmatic Progress_1B'!A24="","",'PR_Programmatic Progress_1B'!A24)</f>
      </c>
      <c r="X24" s="607">
        <f>IF('PR_Programmatic Progress_1B'!B24="","",'PR_Programmatic Progress_1B'!B24)</f>
      </c>
      <c r="Y24" s="2021">
        <f>IF('PR_Programmatic Progress_1B'!C24="","",'PR_Programmatic Progress_1B'!C24)</f>
      </c>
      <c r="Z24" s="2022"/>
      <c r="AA24" s="2022"/>
      <c r="AB24" s="2022"/>
      <c r="AC24" s="2023"/>
      <c r="AD24" s="1076" t="str">
        <f>IF('PR_Programmatic Progress_1B'!G24="","",'PR_Programmatic Progress_1B'!G24)</f>
        <v>Select</v>
      </c>
      <c r="AE24" s="1076" t="str">
        <f>IF('PR_Programmatic Progress_1B'!H24="","",'PR_Programmatic Progress_1B'!H24)</f>
        <v>Select</v>
      </c>
      <c r="AF24" s="1076" t="str">
        <f>IF('PR_Programmatic Progress_1B'!I24="","",'PR_Programmatic Progress_1B'!I24)</f>
        <v>Select</v>
      </c>
      <c r="AG24" s="1076" t="str">
        <f>IF('PR_Programmatic Progress_1B'!L24="","",'PR_Programmatic Progress_1B'!L24)</f>
        <v>-</v>
      </c>
      <c r="AH24" s="1100" t="str">
        <f>IF('PR_Programmatic Progress_1B'!M24="","",'PR_Programmatic Progress_1B'!M24)</f>
        <v>-</v>
      </c>
    </row>
    <row r="25" spans="1:34" s="13" customFormat="1" ht="63.75" customHeight="1">
      <c r="A25" s="606">
        <f t="shared" si="1"/>
      </c>
      <c r="B25" s="607">
        <f t="shared" si="2"/>
      </c>
      <c r="C25" s="2021">
        <f t="shared" si="3"/>
      </c>
      <c r="D25" s="2022"/>
      <c r="E25" s="2022"/>
      <c r="F25" s="2022"/>
      <c r="G25" s="2023"/>
      <c r="H25" s="1076" t="str">
        <f t="shared" si="4"/>
        <v>Select</v>
      </c>
      <c r="I25" s="1076" t="str">
        <f t="shared" si="0"/>
        <v>Select</v>
      </c>
      <c r="J25" s="1076" t="str">
        <f t="shared" si="0"/>
        <v>Select</v>
      </c>
      <c r="K25" s="1138" t="str">
        <f t="shared" si="6"/>
        <v>-</v>
      </c>
      <c r="L25" s="1140" t="str">
        <f t="shared" si="5"/>
        <v>-</v>
      </c>
      <c r="M25" s="2044"/>
      <c r="N25" s="2045"/>
      <c r="O25" s="1073"/>
      <c r="P25" s="1148"/>
      <c r="Q25" s="2026"/>
      <c r="R25" s="2027"/>
      <c r="S25" s="2027"/>
      <c r="T25" s="2028"/>
      <c r="U25" s="63"/>
      <c r="V25" s="63"/>
      <c r="W25" s="606">
        <f>IF('PR_Programmatic Progress_1B'!A25="","",'PR_Programmatic Progress_1B'!A25)</f>
      </c>
      <c r="X25" s="607">
        <f>IF('PR_Programmatic Progress_1B'!B25="","",'PR_Programmatic Progress_1B'!B25)</f>
      </c>
      <c r="Y25" s="2021">
        <f>IF('PR_Programmatic Progress_1B'!C25="","",'PR_Programmatic Progress_1B'!C25)</f>
      </c>
      <c r="Z25" s="2022"/>
      <c r="AA25" s="2022"/>
      <c r="AB25" s="2022"/>
      <c r="AC25" s="2023"/>
      <c r="AD25" s="1076" t="str">
        <f>IF('PR_Programmatic Progress_1B'!G25="","",'PR_Programmatic Progress_1B'!G25)</f>
        <v>Select</v>
      </c>
      <c r="AE25" s="1076" t="str">
        <f>IF('PR_Programmatic Progress_1B'!H25="","",'PR_Programmatic Progress_1B'!H25)</f>
        <v>Select</v>
      </c>
      <c r="AF25" s="1076" t="str">
        <f>IF('PR_Programmatic Progress_1B'!I25="","",'PR_Programmatic Progress_1B'!I25)</f>
        <v>Select</v>
      </c>
      <c r="AG25" s="1076" t="str">
        <f>IF('PR_Programmatic Progress_1B'!L25="","",'PR_Programmatic Progress_1B'!L25)</f>
        <v>-</v>
      </c>
      <c r="AH25" s="1100" t="str">
        <f>IF('PR_Programmatic Progress_1B'!M25="","",'PR_Programmatic Progress_1B'!M25)</f>
        <v>-</v>
      </c>
    </row>
    <row r="26" spans="1:34" s="13" customFormat="1" ht="63.75" customHeight="1">
      <c r="A26" s="606">
        <f t="shared" si="1"/>
      </c>
      <c r="B26" s="607">
        <f t="shared" si="2"/>
      </c>
      <c r="C26" s="2021">
        <f t="shared" si="3"/>
      </c>
      <c r="D26" s="2022"/>
      <c r="E26" s="2022"/>
      <c r="F26" s="2022"/>
      <c r="G26" s="2023"/>
      <c r="H26" s="1076" t="str">
        <f t="shared" si="4"/>
        <v>Select</v>
      </c>
      <c r="I26" s="1076" t="str">
        <f t="shared" si="0"/>
        <v>Select</v>
      </c>
      <c r="J26" s="1076" t="str">
        <f t="shared" si="0"/>
        <v>Select</v>
      </c>
      <c r="K26" s="1138" t="str">
        <f t="shared" si="6"/>
        <v>-</v>
      </c>
      <c r="L26" s="1140" t="str">
        <f t="shared" si="5"/>
        <v>-</v>
      </c>
      <c r="M26" s="2044"/>
      <c r="N26" s="2045"/>
      <c r="O26" s="1073"/>
      <c r="P26" s="1148"/>
      <c r="Q26" s="2026"/>
      <c r="R26" s="2027"/>
      <c r="S26" s="2027"/>
      <c r="T26" s="2028"/>
      <c r="U26" s="63"/>
      <c r="V26" s="63"/>
      <c r="W26" s="606">
        <f>IF('PR_Programmatic Progress_1B'!A26="","",'PR_Programmatic Progress_1B'!A26)</f>
      </c>
      <c r="X26" s="607">
        <f>IF('PR_Programmatic Progress_1B'!B26="","",'PR_Programmatic Progress_1B'!B26)</f>
      </c>
      <c r="Y26" s="2021">
        <f>IF('PR_Programmatic Progress_1B'!C26="","",'PR_Programmatic Progress_1B'!C26)</f>
      </c>
      <c r="Z26" s="2022"/>
      <c r="AA26" s="2022"/>
      <c r="AB26" s="2022"/>
      <c r="AC26" s="2023"/>
      <c r="AD26" s="1076" t="str">
        <f>IF('PR_Programmatic Progress_1B'!G26="","",'PR_Programmatic Progress_1B'!G26)</f>
        <v>Select</v>
      </c>
      <c r="AE26" s="1076" t="str">
        <f>IF('PR_Programmatic Progress_1B'!H26="","",'PR_Programmatic Progress_1B'!H26)</f>
        <v>Select</v>
      </c>
      <c r="AF26" s="1076" t="str">
        <f>IF('PR_Programmatic Progress_1B'!I26="","",'PR_Programmatic Progress_1B'!I26)</f>
        <v>Select</v>
      </c>
      <c r="AG26" s="1076" t="str">
        <f>IF('PR_Programmatic Progress_1B'!L26="","",'PR_Programmatic Progress_1B'!L26)</f>
        <v>-</v>
      </c>
      <c r="AH26" s="1100" t="str">
        <f>IF('PR_Programmatic Progress_1B'!M26="","",'PR_Programmatic Progress_1B'!M26)</f>
        <v>-</v>
      </c>
    </row>
    <row r="27" spans="1:34" s="13" customFormat="1" ht="69" customHeight="1">
      <c r="A27" s="606">
        <f t="shared" si="1"/>
      </c>
      <c r="B27" s="607">
        <f t="shared" si="2"/>
      </c>
      <c r="C27" s="2021">
        <f t="shared" si="3"/>
      </c>
      <c r="D27" s="2022"/>
      <c r="E27" s="2022"/>
      <c r="F27" s="2022"/>
      <c r="G27" s="2023"/>
      <c r="H27" s="1076" t="str">
        <f t="shared" si="4"/>
        <v>Select</v>
      </c>
      <c r="I27" s="1076" t="str">
        <f t="shared" si="0"/>
        <v>Select</v>
      </c>
      <c r="J27" s="1076" t="str">
        <f t="shared" si="0"/>
        <v>Select</v>
      </c>
      <c r="K27" s="1138" t="str">
        <f t="shared" si="6"/>
        <v>-</v>
      </c>
      <c r="L27" s="1140" t="str">
        <f t="shared" si="5"/>
        <v>-</v>
      </c>
      <c r="M27" s="2044"/>
      <c r="N27" s="2045"/>
      <c r="O27" s="1073"/>
      <c r="P27" s="1148"/>
      <c r="Q27" s="2026"/>
      <c r="R27" s="2027"/>
      <c r="S27" s="2027"/>
      <c r="T27" s="2028"/>
      <c r="U27" s="63"/>
      <c r="V27" s="63"/>
      <c r="W27" s="606">
        <f>IF('PR_Programmatic Progress_1B'!A27="","",'PR_Programmatic Progress_1B'!A27)</f>
      </c>
      <c r="X27" s="607">
        <f>IF('PR_Programmatic Progress_1B'!B27="","",'PR_Programmatic Progress_1B'!B27)</f>
      </c>
      <c r="Y27" s="2021">
        <f>IF('PR_Programmatic Progress_1B'!C27="","",'PR_Programmatic Progress_1B'!C27)</f>
      </c>
      <c r="Z27" s="2022"/>
      <c r="AA27" s="2022"/>
      <c r="AB27" s="2022"/>
      <c r="AC27" s="2023"/>
      <c r="AD27" s="1076" t="str">
        <f>IF('PR_Programmatic Progress_1B'!G27="","",'PR_Programmatic Progress_1B'!G27)</f>
        <v>Select</v>
      </c>
      <c r="AE27" s="1076" t="str">
        <f>IF('PR_Programmatic Progress_1B'!H27="","",'PR_Programmatic Progress_1B'!H27)</f>
        <v>Select</v>
      </c>
      <c r="AF27" s="1076" t="str">
        <f>IF('PR_Programmatic Progress_1B'!I27="","",'PR_Programmatic Progress_1B'!I27)</f>
        <v>Select</v>
      </c>
      <c r="AG27" s="1076" t="str">
        <f>IF('PR_Programmatic Progress_1B'!L27="","",'PR_Programmatic Progress_1B'!L27)</f>
        <v>-</v>
      </c>
      <c r="AH27" s="1100" t="str">
        <f>IF('PR_Programmatic Progress_1B'!M27="","",'PR_Programmatic Progress_1B'!M27)</f>
        <v>-</v>
      </c>
    </row>
    <row r="28" spans="1:34" s="13" customFormat="1" ht="69" customHeight="1">
      <c r="A28" s="606">
        <f t="shared" si="1"/>
      </c>
      <c r="B28" s="607">
        <f t="shared" si="2"/>
      </c>
      <c r="C28" s="2021">
        <f t="shared" si="3"/>
      </c>
      <c r="D28" s="2022"/>
      <c r="E28" s="2022"/>
      <c r="F28" s="2022"/>
      <c r="G28" s="2023"/>
      <c r="H28" s="1076" t="str">
        <f t="shared" si="4"/>
        <v>Select</v>
      </c>
      <c r="I28" s="1076" t="str">
        <f t="shared" si="4"/>
        <v>Select</v>
      </c>
      <c r="J28" s="1076" t="str">
        <f t="shared" si="4"/>
        <v>Select</v>
      </c>
      <c r="K28" s="1138" t="str">
        <f t="shared" si="6"/>
        <v>-</v>
      </c>
      <c r="L28" s="1140" t="str">
        <f t="shared" si="5"/>
        <v>-</v>
      </c>
      <c r="M28" s="2044"/>
      <c r="N28" s="2045"/>
      <c r="O28" s="1073"/>
      <c r="P28" s="1148"/>
      <c r="Q28" s="2026"/>
      <c r="R28" s="2027"/>
      <c r="S28" s="2027"/>
      <c r="T28" s="2028"/>
      <c r="U28" s="63"/>
      <c r="V28" s="63"/>
      <c r="W28" s="606">
        <f>IF('PR_Programmatic Progress_1B'!A28="","",'PR_Programmatic Progress_1B'!A28)</f>
      </c>
      <c r="X28" s="607">
        <f>IF('PR_Programmatic Progress_1B'!B28="","",'PR_Programmatic Progress_1B'!B28)</f>
      </c>
      <c r="Y28" s="2021">
        <f>IF('PR_Programmatic Progress_1B'!C28="","",'PR_Programmatic Progress_1B'!C28)</f>
      </c>
      <c r="Z28" s="2022"/>
      <c r="AA28" s="2022"/>
      <c r="AB28" s="2022"/>
      <c r="AC28" s="2023"/>
      <c r="AD28" s="1076" t="str">
        <f>IF('PR_Programmatic Progress_1B'!G28="","",'PR_Programmatic Progress_1B'!G28)</f>
        <v>Select</v>
      </c>
      <c r="AE28" s="1076" t="str">
        <f>IF('PR_Programmatic Progress_1B'!H28="","",'PR_Programmatic Progress_1B'!H28)</f>
        <v>Select</v>
      </c>
      <c r="AF28" s="1076" t="str">
        <f>IF('PR_Programmatic Progress_1B'!I28="","",'PR_Programmatic Progress_1B'!I28)</f>
        <v>Select</v>
      </c>
      <c r="AG28" s="1076" t="str">
        <f>IF('PR_Programmatic Progress_1B'!L28="","",'PR_Programmatic Progress_1B'!L28)</f>
        <v>-</v>
      </c>
      <c r="AH28" s="1100" t="str">
        <f>IF('PR_Programmatic Progress_1B'!M28="","",'PR_Programmatic Progress_1B'!M28)</f>
        <v>-</v>
      </c>
    </row>
    <row r="29" spans="1:34" s="13" customFormat="1" ht="69" customHeight="1">
      <c r="A29" s="606">
        <f t="shared" si="1"/>
      </c>
      <c r="B29" s="607">
        <f t="shared" si="2"/>
      </c>
      <c r="C29" s="2021">
        <f t="shared" si="3"/>
      </c>
      <c r="D29" s="2022"/>
      <c r="E29" s="2022"/>
      <c r="F29" s="2022"/>
      <c r="G29" s="2023"/>
      <c r="H29" s="1076" t="str">
        <f t="shared" si="4"/>
        <v>Select</v>
      </c>
      <c r="I29" s="1076" t="str">
        <f t="shared" si="4"/>
        <v>Select</v>
      </c>
      <c r="J29" s="1076" t="str">
        <f t="shared" si="4"/>
        <v>Select</v>
      </c>
      <c r="K29" s="1138" t="str">
        <f t="shared" si="6"/>
        <v>-</v>
      </c>
      <c r="L29" s="1140" t="str">
        <f t="shared" si="5"/>
        <v>-</v>
      </c>
      <c r="M29" s="2044"/>
      <c r="N29" s="2045"/>
      <c r="O29" s="1073"/>
      <c r="P29" s="1148"/>
      <c r="Q29" s="2026"/>
      <c r="R29" s="2027"/>
      <c r="S29" s="2027"/>
      <c r="T29" s="2028"/>
      <c r="U29" s="63"/>
      <c r="V29" s="63"/>
      <c r="W29" s="606">
        <f>IF('PR_Programmatic Progress_1B'!A29="","",'PR_Programmatic Progress_1B'!A29)</f>
      </c>
      <c r="X29" s="607">
        <f>IF('PR_Programmatic Progress_1B'!B29="","",'PR_Programmatic Progress_1B'!B29)</f>
      </c>
      <c r="Y29" s="2021">
        <f>IF('PR_Programmatic Progress_1B'!C29="","",'PR_Programmatic Progress_1B'!C29)</f>
      </c>
      <c r="Z29" s="2022"/>
      <c r="AA29" s="2022"/>
      <c r="AB29" s="2022"/>
      <c r="AC29" s="2023"/>
      <c r="AD29" s="1076" t="str">
        <f>IF('PR_Programmatic Progress_1B'!G29="","",'PR_Programmatic Progress_1B'!G29)</f>
        <v>Select</v>
      </c>
      <c r="AE29" s="1076" t="str">
        <f>IF('PR_Programmatic Progress_1B'!H29="","",'PR_Programmatic Progress_1B'!H29)</f>
        <v>Select</v>
      </c>
      <c r="AF29" s="1076" t="str">
        <f>IF('PR_Programmatic Progress_1B'!I29="","",'PR_Programmatic Progress_1B'!I29)</f>
        <v>Select</v>
      </c>
      <c r="AG29" s="1076" t="str">
        <f>IF('PR_Programmatic Progress_1B'!L29="","",'PR_Programmatic Progress_1B'!L29)</f>
        <v>-</v>
      </c>
      <c r="AH29" s="1100" t="str">
        <f>IF('PR_Programmatic Progress_1B'!M29="","",'PR_Programmatic Progress_1B'!M29)</f>
        <v>-</v>
      </c>
    </row>
    <row r="30" spans="1:34" s="13" customFormat="1" ht="69" customHeight="1">
      <c r="A30" s="606">
        <f t="shared" si="1"/>
      </c>
      <c r="B30" s="607">
        <f t="shared" si="2"/>
      </c>
      <c r="C30" s="2021">
        <f t="shared" si="3"/>
      </c>
      <c r="D30" s="2022"/>
      <c r="E30" s="2022"/>
      <c r="F30" s="2022"/>
      <c r="G30" s="2023"/>
      <c r="H30" s="1076" t="str">
        <f t="shared" si="4"/>
        <v>Select</v>
      </c>
      <c r="I30" s="1076" t="str">
        <f t="shared" si="4"/>
        <v>Select</v>
      </c>
      <c r="J30" s="1076" t="str">
        <f t="shared" si="4"/>
        <v>Select</v>
      </c>
      <c r="K30" s="1138" t="str">
        <f t="shared" si="6"/>
        <v>-</v>
      </c>
      <c r="L30" s="1141" t="str">
        <f t="shared" si="5"/>
        <v>-</v>
      </c>
      <c r="M30" s="2044"/>
      <c r="N30" s="2045"/>
      <c r="O30" s="1073"/>
      <c r="P30" s="1148"/>
      <c r="Q30" s="2026"/>
      <c r="R30" s="2027"/>
      <c r="S30" s="2027"/>
      <c r="T30" s="2028"/>
      <c r="U30" s="63"/>
      <c r="V30" s="63"/>
      <c r="W30" s="606">
        <f>IF('PR_Programmatic Progress_1B'!A30="","",'PR_Programmatic Progress_1B'!A30)</f>
      </c>
      <c r="X30" s="607">
        <f>IF('PR_Programmatic Progress_1B'!B30="","",'PR_Programmatic Progress_1B'!B30)</f>
      </c>
      <c r="Y30" s="2021">
        <f>IF('PR_Programmatic Progress_1B'!C30="","",'PR_Programmatic Progress_1B'!C30)</f>
      </c>
      <c r="Z30" s="2022"/>
      <c r="AA30" s="2022"/>
      <c r="AB30" s="2022"/>
      <c r="AC30" s="2023"/>
      <c r="AD30" s="1076" t="str">
        <f>IF('PR_Programmatic Progress_1B'!G30="","",'PR_Programmatic Progress_1B'!G30)</f>
        <v>Select</v>
      </c>
      <c r="AE30" s="1076" t="str">
        <f>IF('PR_Programmatic Progress_1B'!H30="","",'PR_Programmatic Progress_1B'!H30)</f>
        <v>Select</v>
      </c>
      <c r="AF30" s="1076" t="str">
        <f>IF('PR_Programmatic Progress_1B'!I30="","",'PR_Programmatic Progress_1B'!I30)</f>
        <v>Select</v>
      </c>
      <c r="AG30" s="1076" t="str">
        <f>IF('PR_Programmatic Progress_1B'!L30="","",'PR_Programmatic Progress_1B'!L30)</f>
        <v>-</v>
      </c>
      <c r="AH30" s="1101" t="str">
        <f>IF('PR_Programmatic Progress_1B'!M30="","",'PR_Programmatic Progress_1B'!M30)</f>
        <v>-</v>
      </c>
    </row>
    <row r="31" spans="1:34" s="13" customFormat="1" ht="69" customHeight="1">
      <c r="A31" s="606">
        <f t="shared" si="1"/>
      </c>
      <c r="B31" s="607">
        <f t="shared" si="2"/>
      </c>
      <c r="C31" s="2021">
        <f t="shared" si="3"/>
      </c>
      <c r="D31" s="2022"/>
      <c r="E31" s="2022"/>
      <c r="F31" s="2022"/>
      <c r="G31" s="2023"/>
      <c r="H31" s="1076" t="str">
        <f t="shared" si="4"/>
        <v>Select</v>
      </c>
      <c r="I31" s="1076" t="str">
        <f t="shared" si="4"/>
        <v>Select</v>
      </c>
      <c r="J31" s="1076" t="str">
        <f t="shared" si="4"/>
        <v>Select</v>
      </c>
      <c r="K31" s="1138" t="str">
        <f t="shared" si="6"/>
        <v>-</v>
      </c>
      <c r="L31" s="1140" t="str">
        <f t="shared" si="5"/>
        <v>-</v>
      </c>
      <c r="M31" s="2044"/>
      <c r="N31" s="2045"/>
      <c r="O31" s="1073"/>
      <c r="P31" s="1148"/>
      <c r="Q31" s="2026"/>
      <c r="R31" s="2027"/>
      <c r="S31" s="2027"/>
      <c r="T31" s="2028"/>
      <c r="U31" s="63"/>
      <c r="V31" s="63"/>
      <c r="W31" s="606">
        <f>IF('PR_Programmatic Progress_1B'!A31="","",'PR_Programmatic Progress_1B'!A31)</f>
      </c>
      <c r="X31" s="607">
        <f>IF('PR_Programmatic Progress_1B'!B31="","",'PR_Programmatic Progress_1B'!B31)</f>
      </c>
      <c r="Y31" s="2021">
        <f>IF('PR_Programmatic Progress_1B'!C31="","",'PR_Programmatic Progress_1B'!C31)</f>
      </c>
      <c r="Z31" s="2022"/>
      <c r="AA31" s="2022"/>
      <c r="AB31" s="2022"/>
      <c r="AC31" s="2023"/>
      <c r="AD31" s="1076" t="str">
        <f>IF('PR_Programmatic Progress_1B'!G31="","",'PR_Programmatic Progress_1B'!G31)</f>
        <v>Select</v>
      </c>
      <c r="AE31" s="1076" t="str">
        <f>IF('PR_Programmatic Progress_1B'!H31="","",'PR_Programmatic Progress_1B'!H31)</f>
        <v>Select</v>
      </c>
      <c r="AF31" s="1076" t="str">
        <f>IF('PR_Programmatic Progress_1B'!I31="","",'PR_Programmatic Progress_1B'!I31)</f>
        <v>Select</v>
      </c>
      <c r="AG31" s="1076" t="str">
        <f>IF('PR_Programmatic Progress_1B'!L31="","",'PR_Programmatic Progress_1B'!L31)</f>
        <v>-</v>
      </c>
      <c r="AH31" s="1100" t="str">
        <f>IF('PR_Programmatic Progress_1B'!M31="","",'PR_Programmatic Progress_1B'!M31)</f>
        <v>-</v>
      </c>
    </row>
    <row r="32" spans="1:34" s="13" customFormat="1" ht="14.25" customHeight="1">
      <c r="A32" s="2081"/>
      <c r="B32" s="2082"/>
      <c r="C32" s="2082"/>
      <c r="D32" s="2082"/>
      <c r="E32" s="2082"/>
      <c r="F32" s="2082"/>
      <c r="G32" s="2082"/>
      <c r="H32" s="2082"/>
      <c r="I32" s="2082"/>
      <c r="J32" s="2082"/>
      <c r="K32" s="2082"/>
      <c r="L32" s="2082"/>
      <c r="M32" s="2082"/>
      <c r="N32" s="2082"/>
      <c r="O32" s="2082"/>
      <c r="P32" s="2082"/>
      <c r="Q32" s="2082"/>
      <c r="R32" s="2082"/>
      <c r="S32" s="2082"/>
      <c r="T32" s="2083"/>
      <c r="U32" s="63"/>
      <c r="V32" s="63"/>
      <c r="W32" s="606"/>
      <c r="X32" s="607"/>
      <c r="Y32" s="1158"/>
      <c r="Z32" s="1159"/>
      <c r="AA32" s="1159"/>
      <c r="AB32" s="1159"/>
      <c r="AC32" s="1160"/>
      <c r="AD32" s="1076"/>
      <c r="AE32" s="1076"/>
      <c r="AF32" s="1076"/>
      <c r="AG32" s="1076"/>
      <c r="AH32" s="1100"/>
    </row>
    <row r="33" spans="1:34" s="13" customFormat="1" ht="69" customHeight="1">
      <c r="A33" s="606">
        <f t="shared" si="1"/>
      </c>
      <c r="B33" s="607">
        <f t="shared" si="2"/>
      </c>
      <c r="C33" s="2021">
        <f t="shared" si="3"/>
      </c>
      <c r="D33" s="2022"/>
      <c r="E33" s="2022"/>
      <c r="F33" s="2022"/>
      <c r="G33" s="2023"/>
      <c r="H33" s="1076" t="str">
        <f t="shared" si="4"/>
        <v>Select</v>
      </c>
      <c r="I33" s="1076" t="str">
        <f t="shared" si="4"/>
        <v>Select</v>
      </c>
      <c r="J33" s="1076" t="str">
        <f t="shared" si="4"/>
        <v>Select</v>
      </c>
      <c r="K33" s="1138" t="str">
        <f t="shared" si="6"/>
        <v>-</v>
      </c>
      <c r="L33" s="1140" t="str">
        <f t="shared" si="5"/>
        <v>-</v>
      </c>
      <c r="M33" s="2044"/>
      <c r="N33" s="2045"/>
      <c r="O33" s="1073"/>
      <c r="P33" s="1148"/>
      <c r="Q33" s="2026"/>
      <c r="R33" s="2027"/>
      <c r="S33" s="2027"/>
      <c r="T33" s="2028"/>
      <c r="U33" s="63"/>
      <c r="V33" s="63"/>
      <c r="W33" s="606">
        <f>IF('PR_Programmatic Progress_1B'!A33="","",'PR_Programmatic Progress_1B'!A33)</f>
      </c>
      <c r="X33" s="607">
        <f>IF('PR_Programmatic Progress_1B'!B33="","",'PR_Programmatic Progress_1B'!B33)</f>
      </c>
      <c r="Y33" s="2021">
        <f>IF('PR_Programmatic Progress_1B'!C33="","",'PR_Programmatic Progress_1B'!C33)</f>
      </c>
      <c r="Z33" s="2022"/>
      <c r="AA33" s="2022"/>
      <c r="AB33" s="2022"/>
      <c r="AC33" s="2023"/>
      <c r="AD33" s="1076" t="str">
        <f>IF('PR_Programmatic Progress_1B'!G33="","",'PR_Programmatic Progress_1B'!G33)</f>
        <v>Select</v>
      </c>
      <c r="AE33" s="1076" t="str">
        <f>IF('PR_Programmatic Progress_1B'!H33="","",'PR_Programmatic Progress_1B'!H33)</f>
        <v>Select</v>
      </c>
      <c r="AF33" s="1076" t="str">
        <f>IF('PR_Programmatic Progress_1B'!I33="","",'PR_Programmatic Progress_1B'!I33)</f>
        <v>Select</v>
      </c>
      <c r="AG33" s="1076" t="str">
        <f>IF('PR_Programmatic Progress_1B'!L33="","",'PR_Programmatic Progress_1B'!L33)</f>
        <v>-</v>
      </c>
      <c r="AH33" s="1100" t="str">
        <f>IF('PR_Programmatic Progress_1B'!M33="","",'PR_Programmatic Progress_1B'!M33)</f>
        <v>-</v>
      </c>
    </row>
    <row r="34" spans="1:34" s="13" customFormat="1" ht="69" customHeight="1">
      <c r="A34" s="606">
        <f t="shared" si="1"/>
      </c>
      <c r="B34" s="607">
        <f t="shared" si="2"/>
      </c>
      <c r="C34" s="2021">
        <f t="shared" si="3"/>
      </c>
      <c r="D34" s="2022"/>
      <c r="E34" s="2022"/>
      <c r="F34" s="2022"/>
      <c r="G34" s="2023"/>
      <c r="H34" s="1076" t="str">
        <f t="shared" si="4"/>
        <v>Select</v>
      </c>
      <c r="I34" s="1076" t="str">
        <f t="shared" si="4"/>
        <v>Select</v>
      </c>
      <c r="J34" s="1076" t="str">
        <f t="shared" si="4"/>
        <v>Select</v>
      </c>
      <c r="K34" s="1138" t="str">
        <f t="shared" si="6"/>
        <v>-</v>
      </c>
      <c r="L34" s="1140" t="str">
        <f t="shared" si="5"/>
        <v>-</v>
      </c>
      <c r="M34" s="2044"/>
      <c r="N34" s="2045"/>
      <c r="O34" s="1073"/>
      <c r="P34" s="1148"/>
      <c r="Q34" s="2026"/>
      <c r="R34" s="2027"/>
      <c r="S34" s="2027"/>
      <c r="T34" s="2028"/>
      <c r="U34" s="63"/>
      <c r="V34" s="63"/>
      <c r="W34" s="606">
        <f>IF('PR_Programmatic Progress_1B'!A34="","",'PR_Programmatic Progress_1B'!A34)</f>
      </c>
      <c r="X34" s="607">
        <f>IF('PR_Programmatic Progress_1B'!B34="","",'PR_Programmatic Progress_1B'!B34)</f>
      </c>
      <c r="Y34" s="2021">
        <f>IF('PR_Programmatic Progress_1B'!C34="","",'PR_Programmatic Progress_1B'!C34)</f>
      </c>
      <c r="Z34" s="2022"/>
      <c r="AA34" s="2022"/>
      <c r="AB34" s="2022"/>
      <c r="AC34" s="2023"/>
      <c r="AD34" s="1076" t="str">
        <f>IF('PR_Programmatic Progress_1B'!G34="","",'PR_Programmatic Progress_1B'!G34)</f>
        <v>Select</v>
      </c>
      <c r="AE34" s="1076" t="str">
        <f>IF('PR_Programmatic Progress_1B'!H34="","",'PR_Programmatic Progress_1B'!H34)</f>
        <v>Select</v>
      </c>
      <c r="AF34" s="1076" t="str">
        <f>IF('PR_Programmatic Progress_1B'!I34="","",'PR_Programmatic Progress_1B'!I34)</f>
        <v>Select</v>
      </c>
      <c r="AG34" s="1076" t="str">
        <f>IF('PR_Programmatic Progress_1B'!L34="","",'PR_Programmatic Progress_1B'!L34)</f>
        <v>-</v>
      </c>
      <c r="AH34" s="1100" t="str">
        <f>IF('PR_Programmatic Progress_1B'!M34="","",'PR_Programmatic Progress_1B'!M34)</f>
        <v>-</v>
      </c>
    </row>
    <row r="35" spans="1:34" s="13" customFormat="1" ht="69" customHeight="1">
      <c r="A35" s="606">
        <f t="shared" si="1"/>
      </c>
      <c r="B35" s="607">
        <f t="shared" si="2"/>
      </c>
      <c r="C35" s="2021">
        <f t="shared" si="3"/>
      </c>
      <c r="D35" s="2022"/>
      <c r="E35" s="2022"/>
      <c r="F35" s="2022"/>
      <c r="G35" s="2023"/>
      <c r="H35" s="1076" t="str">
        <f t="shared" si="4"/>
        <v>Select</v>
      </c>
      <c r="I35" s="1076" t="str">
        <f t="shared" si="4"/>
        <v>Select</v>
      </c>
      <c r="J35" s="1076" t="str">
        <f t="shared" si="4"/>
        <v>Select</v>
      </c>
      <c r="K35" s="1138" t="str">
        <f t="shared" si="6"/>
        <v>-</v>
      </c>
      <c r="L35" s="1140" t="str">
        <f t="shared" si="5"/>
        <v>-</v>
      </c>
      <c r="M35" s="2044"/>
      <c r="N35" s="2045"/>
      <c r="O35" s="1073"/>
      <c r="P35" s="1148"/>
      <c r="Q35" s="2026"/>
      <c r="R35" s="2027"/>
      <c r="S35" s="2027"/>
      <c r="T35" s="2028"/>
      <c r="U35" s="63"/>
      <c r="V35" s="63"/>
      <c r="W35" s="606">
        <f>IF('PR_Programmatic Progress_1B'!A35="","",'PR_Programmatic Progress_1B'!A35)</f>
      </c>
      <c r="X35" s="607">
        <f>IF('PR_Programmatic Progress_1B'!B35="","",'PR_Programmatic Progress_1B'!B35)</f>
      </c>
      <c r="Y35" s="2021">
        <f>IF('PR_Programmatic Progress_1B'!C35="","",'PR_Programmatic Progress_1B'!C35)</f>
      </c>
      <c r="Z35" s="2022"/>
      <c r="AA35" s="2022"/>
      <c r="AB35" s="2022"/>
      <c r="AC35" s="2023"/>
      <c r="AD35" s="1076" t="str">
        <f>IF('PR_Programmatic Progress_1B'!G35="","",'PR_Programmatic Progress_1B'!G35)</f>
        <v>Select</v>
      </c>
      <c r="AE35" s="1076" t="str">
        <f>IF('PR_Programmatic Progress_1B'!H35="","",'PR_Programmatic Progress_1B'!H35)</f>
        <v>Select</v>
      </c>
      <c r="AF35" s="1076" t="str">
        <f>IF('PR_Programmatic Progress_1B'!I35="","",'PR_Programmatic Progress_1B'!I35)</f>
        <v>Select</v>
      </c>
      <c r="AG35" s="1076" t="str">
        <f>IF('PR_Programmatic Progress_1B'!L35="","",'PR_Programmatic Progress_1B'!L35)</f>
        <v>-</v>
      </c>
      <c r="AH35" s="1100" t="str">
        <f>IF('PR_Programmatic Progress_1B'!M35="","",'PR_Programmatic Progress_1B'!M35)</f>
        <v>-</v>
      </c>
    </row>
    <row r="36" spans="1:34" s="13" customFormat="1" ht="69" customHeight="1">
      <c r="A36" s="606">
        <f t="shared" si="1"/>
      </c>
      <c r="B36" s="607">
        <f t="shared" si="2"/>
      </c>
      <c r="C36" s="2021">
        <f t="shared" si="3"/>
      </c>
      <c r="D36" s="2022"/>
      <c r="E36" s="2022"/>
      <c r="F36" s="2022"/>
      <c r="G36" s="2023"/>
      <c r="H36" s="1076" t="str">
        <f t="shared" si="4"/>
        <v>Select</v>
      </c>
      <c r="I36" s="1076" t="str">
        <f t="shared" si="4"/>
        <v>Select</v>
      </c>
      <c r="J36" s="1076" t="str">
        <f t="shared" si="4"/>
        <v>Select</v>
      </c>
      <c r="K36" s="1138" t="str">
        <f t="shared" si="6"/>
        <v>-</v>
      </c>
      <c r="L36" s="1140" t="str">
        <f t="shared" si="5"/>
        <v>-</v>
      </c>
      <c r="M36" s="2044"/>
      <c r="N36" s="2045"/>
      <c r="O36" s="1073"/>
      <c r="P36" s="1148"/>
      <c r="Q36" s="2026"/>
      <c r="R36" s="2027"/>
      <c r="S36" s="2027"/>
      <c r="T36" s="2028"/>
      <c r="U36" s="63"/>
      <c r="V36" s="63"/>
      <c r="W36" s="606">
        <f>IF('PR_Programmatic Progress_1B'!A36="","",'PR_Programmatic Progress_1B'!A36)</f>
      </c>
      <c r="X36" s="607">
        <f>IF('PR_Programmatic Progress_1B'!B36="","",'PR_Programmatic Progress_1B'!B36)</f>
      </c>
      <c r="Y36" s="2021">
        <f>IF('PR_Programmatic Progress_1B'!C36="","",'PR_Programmatic Progress_1B'!C36)</f>
      </c>
      <c r="Z36" s="2022"/>
      <c r="AA36" s="2022"/>
      <c r="AB36" s="2022"/>
      <c r="AC36" s="2023"/>
      <c r="AD36" s="1076" t="str">
        <f>IF('PR_Programmatic Progress_1B'!G36="","",'PR_Programmatic Progress_1B'!G36)</f>
        <v>Select</v>
      </c>
      <c r="AE36" s="1076" t="str">
        <f>IF('PR_Programmatic Progress_1B'!H36="","",'PR_Programmatic Progress_1B'!H36)</f>
        <v>Select</v>
      </c>
      <c r="AF36" s="1076" t="str">
        <f>IF('PR_Programmatic Progress_1B'!I36="","",'PR_Programmatic Progress_1B'!I36)</f>
        <v>Select</v>
      </c>
      <c r="AG36" s="1076" t="str">
        <f>IF('PR_Programmatic Progress_1B'!L36="","",'PR_Programmatic Progress_1B'!L36)</f>
        <v>-</v>
      </c>
      <c r="AH36" s="1100" t="str">
        <f>IF('PR_Programmatic Progress_1B'!M36="","",'PR_Programmatic Progress_1B'!M36)</f>
        <v>-</v>
      </c>
    </row>
    <row r="37" spans="1:34" s="13" customFormat="1" ht="69" customHeight="1">
      <c r="A37" s="606">
        <f t="shared" si="1"/>
      </c>
      <c r="B37" s="607">
        <f t="shared" si="2"/>
      </c>
      <c r="C37" s="2021">
        <f t="shared" si="3"/>
      </c>
      <c r="D37" s="2022"/>
      <c r="E37" s="2022"/>
      <c r="F37" s="2022"/>
      <c r="G37" s="2023"/>
      <c r="H37" s="1076" t="str">
        <f t="shared" si="4"/>
        <v>Select</v>
      </c>
      <c r="I37" s="1076" t="str">
        <f t="shared" si="4"/>
        <v>Select</v>
      </c>
      <c r="J37" s="1076" t="str">
        <f t="shared" si="4"/>
        <v>Select</v>
      </c>
      <c r="K37" s="1138" t="str">
        <f t="shared" si="6"/>
        <v>-</v>
      </c>
      <c r="L37" s="1140" t="str">
        <f t="shared" si="5"/>
        <v>-</v>
      </c>
      <c r="M37" s="2044"/>
      <c r="N37" s="2045"/>
      <c r="O37" s="1073"/>
      <c r="P37" s="1148"/>
      <c r="Q37" s="2026"/>
      <c r="R37" s="2027"/>
      <c r="S37" s="2027"/>
      <c r="T37" s="2028"/>
      <c r="U37" s="63"/>
      <c r="V37" s="63"/>
      <c r="W37" s="606">
        <f>IF('PR_Programmatic Progress_1B'!A37="","",'PR_Programmatic Progress_1B'!A37)</f>
      </c>
      <c r="X37" s="607">
        <f>IF('PR_Programmatic Progress_1B'!B37="","",'PR_Programmatic Progress_1B'!B37)</f>
      </c>
      <c r="Y37" s="2021">
        <f>IF('PR_Programmatic Progress_1B'!C37="","",'PR_Programmatic Progress_1B'!C37)</f>
      </c>
      <c r="Z37" s="2022"/>
      <c r="AA37" s="2022"/>
      <c r="AB37" s="2022"/>
      <c r="AC37" s="2023"/>
      <c r="AD37" s="1076" t="str">
        <f>IF('PR_Programmatic Progress_1B'!G37="","",'PR_Programmatic Progress_1B'!G37)</f>
        <v>Select</v>
      </c>
      <c r="AE37" s="1076" t="str">
        <f>IF('PR_Programmatic Progress_1B'!H37="","",'PR_Programmatic Progress_1B'!H37)</f>
        <v>Select</v>
      </c>
      <c r="AF37" s="1076" t="str">
        <f>IF('PR_Programmatic Progress_1B'!I37="","",'PR_Programmatic Progress_1B'!I37)</f>
        <v>Select</v>
      </c>
      <c r="AG37" s="1076" t="str">
        <f>IF('PR_Programmatic Progress_1B'!L37="","",'PR_Programmatic Progress_1B'!L37)</f>
        <v>-</v>
      </c>
      <c r="AH37" s="1100" t="str">
        <f>IF('PR_Programmatic Progress_1B'!M37="","",'PR_Programmatic Progress_1B'!M37)</f>
        <v>-</v>
      </c>
    </row>
    <row r="38" ht="12.75">
      <c r="I38" s="608"/>
    </row>
    <row r="39" spans="1:20" ht="52.5" customHeight="1" thickBot="1">
      <c r="A39" s="2079" t="s">
        <v>74</v>
      </c>
      <c r="B39" s="2080"/>
      <c r="C39" s="2080"/>
      <c r="D39" s="2080"/>
      <c r="E39" s="2080"/>
      <c r="F39" s="2080"/>
      <c r="G39" s="2080"/>
      <c r="H39" s="2080"/>
      <c r="I39" s="2080"/>
      <c r="J39" s="2080"/>
      <c r="K39" s="2080"/>
      <c r="L39" s="2080"/>
      <c r="M39" s="2080"/>
      <c r="N39" s="2080"/>
      <c r="O39" s="2080"/>
      <c r="P39" s="2080"/>
      <c r="Q39" s="2080"/>
      <c r="R39" s="2080"/>
      <c r="S39" s="2080"/>
      <c r="T39" s="2080"/>
    </row>
    <row r="40" spans="1:20" ht="12.75">
      <c r="A40" s="2070"/>
      <c r="B40" s="2071"/>
      <c r="C40" s="2071"/>
      <c r="D40" s="2071"/>
      <c r="E40" s="2071"/>
      <c r="F40" s="2071"/>
      <c r="G40" s="2071"/>
      <c r="H40" s="2071"/>
      <c r="I40" s="2071"/>
      <c r="J40" s="2071"/>
      <c r="K40" s="2071"/>
      <c r="L40" s="2071"/>
      <c r="M40" s="2071"/>
      <c r="N40" s="2071"/>
      <c r="O40" s="2071"/>
      <c r="P40" s="2071"/>
      <c r="Q40" s="2071"/>
      <c r="R40" s="2071"/>
      <c r="S40" s="2071"/>
      <c r="T40" s="2072"/>
    </row>
    <row r="41" spans="1:20" ht="12.75">
      <c r="A41" s="2073"/>
      <c r="B41" s="2074"/>
      <c r="C41" s="2074"/>
      <c r="D41" s="2074"/>
      <c r="E41" s="2074"/>
      <c r="F41" s="2074"/>
      <c r="G41" s="2074"/>
      <c r="H41" s="2074"/>
      <c r="I41" s="2074"/>
      <c r="J41" s="2074"/>
      <c r="K41" s="2074"/>
      <c r="L41" s="2074"/>
      <c r="M41" s="2074"/>
      <c r="N41" s="2074"/>
      <c r="O41" s="2074"/>
      <c r="P41" s="2074"/>
      <c r="Q41" s="2074"/>
      <c r="R41" s="2074"/>
      <c r="S41" s="2074"/>
      <c r="T41" s="2075"/>
    </row>
    <row r="42" spans="1:20" ht="20.25" customHeight="1">
      <c r="A42" s="2073"/>
      <c r="B42" s="2074"/>
      <c r="C42" s="2074"/>
      <c r="D42" s="2074"/>
      <c r="E42" s="2074"/>
      <c r="F42" s="2074"/>
      <c r="G42" s="2074"/>
      <c r="H42" s="2074"/>
      <c r="I42" s="2074"/>
      <c r="J42" s="2074"/>
      <c r="K42" s="2074"/>
      <c r="L42" s="2074"/>
      <c r="M42" s="2074"/>
      <c r="N42" s="2074"/>
      <c r="O42" s="2074"/>
      <c r="P42" s="2074"/>
      <c r="Q42" s="2074"/>
      <c r="R42" s="2074"/>
      <c r="S42" s="2074"/>
      <c r="T42" s="2075"/>
    </row>
    <row r="43" spans="1:20" ht="12.75">
      <c r="A43" s="2073"/>
      <c r="B43" s="2074"/>
      <c r="C43" s="2074"/>
      <c r="D43" s="2074"/>
      <c r="E43" s="2074"/>
      <c r="F43" s="2074"/>
      <c r="G43" s="2074"/>
      <c r="H43" s="2074"/>
      <c r="I43" s="2074"/>
      <c r="J43" s="2074"/>
      <c r="K43" s="2074"/>
      <c r="L43" s="2074"/>
      <c r="M43" s="2074"/>
      <c r="N43" s="2074"/>
      <c r="O43" s="2074"/>
      <c r="P43" s="2074"/>
      <c r="Q43" s="2074"/>
      <c r="R43" s="2074"/>
      <c r="S43" s="2074"/>
      <c r="T43" s="2075"/>
    </row>
    <row r="44" spans="1:20" ht="12.75">
      <c r="A44" s="2073"/>
      <c r="B44" s="2074"/>
      <c r="C44" s="2074"/>
      <c r="D44" s="2074"/>
      <c r="E44" s="2074"/>
      <c r="F44" s="2074"/>
      <c r="G44" s="2074"/>
      <c r="H44" s="2074"/>
      <c r="I44" s="2074"/>
      <c r="J44" s="2074"/>
      <c r="K44" s="2074"/>
      <c r="L44" s="2074"/>
      <c r="M44" s="2074"/>
      <c r="N44" s="2074"/>
      <c r="O44" s="2074"/>
      <c r="P44" s="2074"/>
      <c r="Q44" s="2074"/>
      <c r="R44" s="2074"/>
      <c r="S44" s="2074"/>
      <c r="T44" s="2075"/>
    </row>
    <row r="45" spans="1:20" ht="12.75">
      <c r="A45" s="2073"/>
      <c r="B45" s="2074"/>
      <c r="C45" s="2074"/>
      <c r="D45" s="2074"/>
      <c r="E45" s="2074"/>
      <c r="F45" s="2074"/>
      <c r="G45" s="2074"/>
      <c r="H45" s="2074"/>
      <c r="I45" s="2074"/>
      <c r="J45" s="2074"/>
      <c r="K45" s="2074"/>
      <c r="L45" s="2074"/>
      <c r="M45" s="2074"/>
      <c r="N45" s="2074"/>
      <c r="O45" s="2074"/>
      <c r="P45" s="2074"/>
      <c r="Q45" s="2074"/>
      <c r="R45" s="2074"/>
      <c r="S45" s="2074"/>
      <c r="T45" s="2075"/>
    </row>
    <row r="46" spans="1:20" ht="21" customHeight="1" thickBot="1">
      <c r="A46" s="2076"/>
      <c r="B46" s="2077"/>
      <c r="C46" s="2077"/>
      <c r="D46" s="2077"/>
      <c r="E46" s="2077"/>
      <c r="F46" s="2077"/>
      <c r="G46" s="2077"/>
      <c r="H46" s="2077"/>
      <c r="I46" s="2077"/>
      <c r="J46" s="2077"/>
      <c r="K46" s="2077"/>
      <c r="L46" s="2077"/>
      <c r="M46" s="2077"/>
      <c r="N46" s="2077"/>
      <c r="O46" s="2077"/>
      <c r="P46" s="2077"/>
      <c r="Q46" s="2077"/>
      <c r="R46" s="2077"/>
      <c r="S46" s="2077"/>
      <c r="T46" s="2078"/>
    </row>
  </sheetData>
  <sheetProtection formatCells="0" formatColumns="0" formatRows="0"/>
  <mergeCells count="132">
    <mergeCell ref="C28:G28"/>
    <mergeCell ref="Q28:T28"/>
    <mergeCell ref="C30:G30"/>
    <mergeCell ref="C29:G29"/>
    <mergeCell ref="M30:N30"/>
    <mergeCell ref="Q30:T30"/>
    <mergeCell ref="M28:N28"/>
    <mergeCell ref="M29:N29"/>
    <mergeCell ref="Q29:T29"/>
    <mergeCell ref="C33:G33"/>
    <mergeCell ref="A39:T39"/>
    <mergeCell ref="M31:N31"/>
    <mergeCell ref="M33:N33"/>
    <mergeCell ref="Q33:T33"/>
    <mergeCell ref="C34:G34"/>
    <mergeCell ref="M34:N34"/>
    <mergeCell ref="Q34:T34"/>
    <mergeCell ref="C35:G35"/>
    <mergeCell ref="A32:T32"/>
    <mergeCell ref="Q24:T24"/>
    <mergeCell ref="C23:G23"/>
    <mergeCell ref="C27:G27"/>
    <mergeCell ref="C26:G26"/>
    <mergeCell ref="C25:G25"/>
    <mergeCell ref="A40:T46"/>
    <mergeCell ref="C31:G31"/>
    <mergeCell ref="Q31:T31"/>
    <mergeCell ref="C24:G24"/>
    <mergeCell ref="M26:N26"/>
    <mergeCell ref="A8:T8"/>
    <mergeCell ref="A7:L7"/>
    <mergeCell ref="A9:T9"/>
    <mergeCell ref="M27:N27"/>
    <mergeCell ref="Q27:T27"/>
    <mergeCell ref="Q25:T25"/>
    <mergeCell ref="Q26:T26"/>
    <mergeCell ref="M21:N21"/>
    <mergeCell ref="M22:N22"/>
    <mergeCell ref="M24:N24"/>
    <mergeCell ref="I10:I11"/>
    <mergeCell ref="M12:N12"/>
    <mergeCell ref="C12:G12"/>
    <mergeCell ref="K10:K11"/>
    <mergeCell ref="L10:L11"/>
    <mergeCell ref="A1:K1"/>
    <mergeCell ref="A3:C3"/>
    <mergeCell ref="A4:C4"/>
    <mergeCell ref="A5:C5"/>
    <mergeCell ref="A6:C6"/>
    <mergeCell ref="A10:A11"/>
    <mergeCell ref="B10:B11"/>
    <mergeCell ref="Q12:T12"/>
    <mergeCell ref="H10:H11"/>
    <mergeCell ref="Q10:T11"/>
    <mergeCell ref="O10:O11"/>
    <mergeCell ref="C10:G11"/>
    <mergeCell ref="M10:N11"/>
    <mergeCell ref="P10:P11"/>
    <mergeCell ref="J10:J11"/>
    <mergeCell ref="C13:G13"/>
    <mergeCell ref="M13:N13"/>
    <mergeCell ref="M19:N19"/>
    <mergeCell ref="M25:N25"/>
    <mergeCell ref="C19:G19"/>
    <mergeCell ref="C21:G21"/>
    <mergeCell ref="C22:G22"/>
    <mergeCell ref="C14:G14"/>
    <mergeCell ref="C20:G20"/>
    <mergeCell ref="M17:N17"/>
    <mergeCell ref="M14:N14"/>
    <mergeCell ref="M18:N18"/>
    <mergeCell ref="M20:N20"/>
    <mergeCell ref="M23:N23"/>
    <mergeCell ref="Q15:T15"/>
    <mergeCell ref="Q19:T19"/>
    <mergeCell ref="Q22:T22"/>
    <mergeCell ref="Q23:T23"/>
    <mergeCell ref="Q20:T20"/>
    <mergeCell ref="Q14:T14"/>
    <mergeCell ref="Q18:T18"/>
    <mergeCell ref="Q13:T13"/>
    <mergeCell ref="Q16:T16"/>
    <mergeCell ref="C18:G18"/>
    <mergeCell ref="C15:G15"/>
    <mergeCell ref="C17:G17"/>
    <mergeCell ref="M16:N16"/>
    <mergeCell ref="C16:G16"/>
    <mergeCell ref="M15:N15"/>
    <mergeCell ref="Q17:T17"/>
    <mergeCell ref="Q35:T35"/>
    <mergeCell ref="C36:G36"/>
    <mergeCell ref="M36:N36"/>
    <mergeCell ref="Q36:T36"/>
    <mergeCell ref="C37:G37"/>
    <mergeCell ref="M37:N37"/>
    <mergeCell ref="Q37:T37"/>
    <mergeCell ref="M35:N35"/>
    <mergeCell ref="Q21:T21"/>
    <mergeCell ref="W9:AH9"/>
    <mergeCell ref="W10:W11"/>
    <mergeCell ref="X10:X11"/>
    <mergeCell ref="Y10:AC11"/>
    <mergeCell ref="AD10:AD11"/>
    <mergeCell ref="AE10:AE11"/>
    <mergeCell ref="AF10:AF11"/>
    <mergeCell ref="AG10:AG11"/>
    <mergeCell ref="AH10:AH11"/>
    <mergeCell ref="Y16:AC16"/>
    <mergeCell ref="Y17:AC17"/>
    <mergeCell ref="Y14:AC14"/>
    <mergeCell ref="Y15:AC15"/>
    <mergeCell ref="Y12:AC12"/>
    <mergeCell ref="Y13:AC13"/>
    <mergeCell ref="Y22:AC22"/>
    <mergeCell ref="Y23:AC23"/>
    <mergeCell ref="Y20:AC20"/>
    <mergeCell ref="Y21:AC21"/>
    <mergeCell ref="Y18:AC18"/>
    <mergeCell ref="Y19:AC19"/>
    <mergeCell ref="Y28:AC28"/>
    <mergeCell ref="Y29:AC29"/>
    <mergeCell ref="Y26:AC26"/>
    <mergeCell ref="Y27:AC27"/>
    <mergeCell ref="Y24:AC24"/>
    <mergeCell ref="Y25:AC25"/>
    <mergeCell ref="Y37:AC37"/>
    <mergeCell ref="Y35:AC35"/>
    <mergeCell ref="Y36:AC36"/>
    <mergeCell ref="Y33:AC33"/>
    <mergeCell ref="Y34:AC34"/>
    <mergeCell ref="Y30:AC30"/>
    <mergeCell ref="Y31:AC31"/>
  </mergeCells>
  <conditionalFormatting sqref="A12:L31 A32 A33:L37">
    <cfRule type="cellIs" priority="1" dxfId="0" operator="notEqual">
      <formula>W12</formula>
    </cfRule>
  </conditionalFormatting>
  <dataValidations count="5">
    <dataValidation type="list" allowBlank="1" showInputMessage="1" showErrorMessage="1" sqref="M12:M31 M33:M37">
      <formula1>"Select,Not Verified,Desk Review,PR On-site Visit,SR On-site Visit,Other ..."</formula1>
    </dataValidation>
    <dataValidation type="list" allowBlank="1" showInputMessage="1" showErrorMessage="1" sqref="AE12:AE37">
      <formula1>"Select, Y-over program term, Y-cumulative annually, N-not cumulative"</formula1>
    </dataValidation>
    <dataValidation type="list" allowBlank="1" showInputMessage="1" showErrorMessage="1" sqref="AF12:AF37 J12:J31 J33:J37">
      <formula1>"Select, Yes - Top 10, Top 10 equivalent, No"</formula1>
    </dataValidation>
    <dataValidation type="list" allowBlank="1" showInputMessage="1" showErrorMessage="1" sqref="AD12:AD37 H12:H31 H33:H37">
      <formula1>"Select, National Program, Current grant, GF, GF and other donors"</formula1>
    </dataValidation>
    <dataValidation type="list" allowBlank="1" showInputMessage="1" showErrorMessage="1" sqref="I12:I31 I33:I37">
      <formula1>"Select, Y-over program term, Y-cumulative annually, N-not cumulative, Y-over RCC term"</formula1>
    </dataValidation>
  </dataValidations>
  <printOptions horizontalCentered="1"/>
  <pageMargins left="0.5511811023622047" right="0.5511811023622047" top="0.3937007874015748" bottom="0.5905511811023623" header="0.5118110236220472" footer="0.5118110236220472"/>
  <pageSetup cellComments="asDisplayed" fitToHeight="0" fitToWidth="1" horizontalDpi="600" verticalDpi="600" orientation="landscape" paperSize="9" scale="41" r:id="rId1"/>
  <headerFooter alignWithMargins="0">
    <oddFooter>&amp;L&amp;9&amp;F&amp;C&amp;A&amp;R&amp;9Page &amp;P of &amp;N</oddFooter>
  </headerFooter>
  <rowBreaks count="1" manualBreakCount="1">
    <brk id="26" max="20" man="1"/>
  </rowBreaks>
</worksheet>
</file>

<file path=xl/worksheets/sheet17.xml><?xml version="1.0" encoding="utf-8"?>
<worksheet xmlns="http://schemas.openxmlformats.org/spreadsheetml/2006/main" xmlns:r="http://schemas.openxmlformats.org/officeDocument/2006/relationships">
  <sheetPr>
    <tabColor indexed="40"/>
    <pageSetUpPr fitToPage="1"/>
  </sheetPr>
  <dimension ref="A1:W77"/>
  <sheetViews>
    <sheetView view="pageBreakPreview" zoomScale="70" zoomScaleNormal="65" zoomScaleSheetLayoutView="70" zoomScalePageLayoutView="0" workbookViewId="0" topLeftCell="A4">
      <selection activeCell="A17" sqref="A17:C17"/>
    </sheetView>
  </sheetViews>
  <sheetFormatPr defaultColWidth="0" defaultRowHeight="12.75"/>
  <cols>
    <col min="1" max="1" width="15.421875" style="69" customWidth="1"/>
    <col min="2" max="2" width="33.28125" style="69" customWidth="1"/>
    <col min="3" max="3" width="18.7109375" style="69" customWidth="1"/>
    <col min="4" max="4" width="20.7109375" style="69" customWidth="1"/>
    <col min="5" max="5" width="19.28125" style="69" customWidth="1"/>
    <col min="6" max="6" width="20.00390625" style="69" customWidth="1"/>
    <col min="7" max="7" width="0.5625" style="69" hidden="1" customWidth="1"/>
    <col min="8" max="8" width="6.57421875" style="69" hidden="1" customWidth="1"/>
    <col min="9" max="9" width="0.9921875" style="69" customWidth="1"/>
    <col min="10" max="10" width="18.140625" style="83" customWidth="1"/>
    <col min="11" max="11" width="21.7109375" style="69" customWidth="1"/>
    <col min="12" max="12" width="83.00390625" style="69" customWidth="1"/>
    <col min="13" max="23" width="9.140625" style="69" customWidth="1"/>
    <col min="24" max="24" width="0" style="69" hidden="1" customWidth="1"/>
    <col min="25" max="25" width="9.8515625" style="69" hidden="1" customWidth="1"/>
    <col min="26" max="28" width="0" style="69" hidden="1" customWidth="1"/>
    <col min="29" max="29" width="9.8515625" style="69" hidden="1" customWidth="1"/>
    <col min="30" max="251" width="0" style="69" hidden="1" customWidth="1"/>
    <col min="252" max="252" width="9.8515625" style="69" hidden="1" customWidth="1"/>
    <col min="253" max="255" width="0" style="69" hidden="1" customWidth="1"/>
    <col min="256" max="16384" width="9.8515625" style="69" hidden="1" customWidth="1"/>
  </cols>
  <sheetData>
    <row r="1" spans="1:23" s="3" customFormat="1" ht="25.5" customHeight="1">
      <c r="A1" s="1956" t="s">
        <v>282</v>
      </c>
      <c r="B1" s="1956"/>
      <c r="C1" s="1956"/>
      <c r="D1" s="1956"/>
      <c r="E1" s="1956"/>
      <c r="F1" s="1956"/>
      <c r="G1" s="1956"/>
      <c r="H1" s="1956"/>
      <c r="I1" s="1956"/>
      <c r="J1" s="1956"/>
      <c r="K1" s="69"/>
      <c r="L1" s="69"/>
      <c r="M1" s="69"/>
      <c r="N1" s="69"/>
      <c r="O1" s="69"/>
      <c r="P1" s="69"/>
      <c r="Q1" s="69"/>
      <c r="R1" s="69"/>
      <c r="S1" s="69"/>
      <c r="T1" s="69"/>
      <c r="U1" s="69"/>
      <c r="V1" s="69"/>
      <c r="W1" s="69"/>
    </row>
    <row r="2" spans="1:23" s="13" customFormat="1" ht="27" customHeight="1" thickBot="1">
      <c r="A2" s="98" t="s">
        <v>157</v>
      </c>
      <c r="B2" s="72"/>
      <c r="C2" s="72"/>
      <c r="D2" s="72"/>
      <c r="E2" s="72"/>
      <c r="F2" s="72"/>
      <c r="G2" s="72"/>
      <c r="H2" s="72"/>
      <c r="I2" s="72"/>
      <c r="J2" s="72"/>
      <c r="K2" s="72"/>
      <c r="L2" s="72"/>
      <c r="M2" s="69"/>
      <c r="N2" s="69"/>
      <c r="O2" s="69"/>
      <c r="P2" s="69"/>
      <c r="Q2" s="69"/>
      <c r="R2" s="69"/>
      <c r="S2" s="69"/>
      <c r="T2" s="69"/>
      <c r="U2" s="69"/>
      <c r="V2" s="69"/>
      <c r="W2" s="69"/>
    </row>
    <row r="3" spans="1:23" s="4" customFormat="1" ht="27.75" customHeight="1" thickBot="1">
      <c r="A3" s="1576" t="s">
        <v>70</v>
      </c>
      <c r="B3" s="1577"/>
      <c r="C3" s="1616" t="str">
        <f>IF('LFA_Programmatic Progress_1A'!C7="","",'LFA_Programmatic Progress_1A'!C7)</f>
        <v>MNT-910-G03-H</v>
      </c>
      <c r="D3" s="1617"/>
      <c r="E3" s="1617"/>
      <c r="F3" s="1618"/>
      <c r="G3" s="73"/>
      <c r="H3" s="73"/>
      <c r="I3" s="73"/>
      <c r="J3" s="73"/>
      <c r="K3" s="73"/>
      <c r="L3" s="73"/>
      <c r="M3" s="220"/>
      <c r="N3" s="220"/>
      <c r="O3" s="220"/>
      <c r="P3" s="220"/>
      <c r="Q3" s="220"/>
      <c r="R3" s="220"/>
      <c r="S3" s="220"/>
      <c r="T3" s="220"/>
      <c r="U3" s="220"/>
      <c r="V3" s="220"/>
      <c r="W3" s="220"/>
    </row>
    <row r="4" spans="1:23" s="4" customFormat="1" ht="15" customHeight="1">
      <c r="A4" s="493" t="s">
        <v>274</v>
      </c>
      <c r="B4" s="513"/>
      <c r="C4" s="53" t="s">
        <v>280</v>
      </c>
      <c r="D4" s="505" t="str">
        <f>IF('LFA_Programmatic Progress_1A'!D12="Select","",'LFA_Programmatic Progress_1A'!D12)</f>
        <v>Semester</v>
      </c>
      <c r="E4" s="5" t="s">
        <v>281</v>
      </c>
      <c r="F4" s="47">
        <f>IF('LFA_Programmatic Progress_1A'!F12="Select","",'LFA_Programmatic Progress_1A'!F12)</f>
        <v>6</v>
      </c>
      <c r="G4" s="73"/>
      <c r="H4" s="73"/>
      <c r="I4" s="73"/>
      <c r="J4" s="73"/>
      <c r="K4" s="73"/>
      <c r="L4" s="73"/>
      <c r="M4" s="220"/>
      <c r="N4" s="220"/>
      <c r="O4" s="220"/>
      <c r="P4" s="220"/>
      <c r="Q4" s="220"/>
      <c r="R4" s="220"/>
      <c r="S4" s="220"/>
      <c r="T4" s="220"/>
      <c r="U4" s="220"/>
      <c r="V4" s="220"/>
      <c r="W4" s="220"/>
    </row>
    <row r="5" spans="1:23" s="4" customFormat="1" ht="15" customHeight="1">
      <c r="A5" s="514" t="s">
        <v>275</v>
      </c>
      <c r="B5" s="40"/>
      <c r="C5" s="54" t="s">
        <v>243</v>
      </c>
      <c r="D5" s="520">
        <f>IF('LFA_Programmatic Progress_1A'!D13="","",'LFA_Programmatic Progress_1A'!D13)</f>
        <v>41275</v>
      </c>
      <c r="E5" s="5" t="s">
        <v>261</v>
      </c>
      <c r="F5" s="521">
        <f>IF('LFA_Programmatic Progress_1A'!F13="","",'LFA_Programmatic Progress_1A'!F13)</f>
        <v>41455</v>
      </c>
      <c r="G5" s="73"/>
      <c r="H5" s="73"/>
      <c r="I5" s="73"/>
      <c r="J5" s="73"/>
      <c r="K5" s="73"/>
      <c r="L5" s="73"/>
      <c r="M5" s="220"/>
      <c r="N5" s="220"/>
      <c r="O5" s="220"/>
      <c r="P5" s="220"/>
      <c r="Q5" s="220"/>
      <c r="R5" s="220"/>
      <c r="S5" s="220"/>
      <c r="T5" s="220"/>
      <c r="U5" s="220"/>
      <c r="V5" s="220"/>
      <c r="W5" s="220"/>
    </row>
    <row r="6" spans="1:23" s="4" customFormat="1" ht="15" customHeight="1" thickBot="1">
      <c r="A6" s="55" t="s">
        <v>276</v>
      </c>
      <c r="B6" s="41"/>
      <c r="C6" s="1629">
        <f>IF('LFA_Programmatic Progress_1A'!C14="Select","",'LFA_Programmatic Progress_1A'!C14)</f>
        <v>6</v>
      </c>
      <c r="D6" s="1630"/>
      <c r="E6" s="1630"/>
      <c r="F6" s="1631"/>
      <c r="G6" s="73"/>
      <c r="H6" s="73"/>
      <c r="I6" s="73"/>
      <c r="J6" s="73"/>
      <c r="K6" s="73"/>
      <c r="L6" s="73"/>
      <c r="M6" s="220"/>
      <c r="N6" s="220"/>
      <c r="O6" s="220"/>
      <c r="P6" s="220"/>
      <c r="Q6" s="220"/>
      <c r="R6" s="220"/>
      <c r="S6" s="220"/>
      <c r="T6" s="220"/>
      <c r="U6" s="220"/>
      <c r="V6" s="220"/>
      <c r="W6" s="220"/>
    </row>
    <row r="7" spans="1:23" s="4" customFormat="1" ht="9" customHeight="1">
      <c r="A7" s="201"/>
      <c r="B7" s="202"/>
      <c r="C7" s="52"/>
      <c r="D7" s="207"/>
      <c r="E7" s="208"/>
      <c r="F7" s="52"/>
      <c r="G7" s="170"/>
      <c r="H7" s="170"/>
      <c r="I7" s="210"/>
      <c r="J7" s="210"/>
      <c r="K7" s="73"/>
      <c r="L7" s="73"/>
      <c r="M7" s="220"/>
      <c r="N7" s="220"/>
      <c r="O7" s="220"/>
      <c r="P7" s="220"/>
      <c r="Q7" s="220"/>
      <c r="R7" s="220"/>
      <c r="S7" s="220"/>
      <c r="T7" s="220"/>
      <c r="U7" s="220"/>
      <c r="V7" s="220"/>
      <c r="W7" s="220"/>
    </row>
    <row r="8" spans="1:23" s="4" customFormat="1" ht="19.5" customHeight="1">
      <c r="A8" s="200" t="s">
        <v>226</v>
      </c>
      <c r="B8" s="203"/>
      <c r="C8" s="206"/>
      <c r="D8" s="206"/>
      <c r="E8" s="209"/>
      <c r="F8" s="204"/>
      <c r="G8" s="205"/>
      <c r="H8" s="205"/>
      <c r="I8" s="211"/>
      <c r="J8" s="212"/>
      <c r="K8" s="73"/>
      <c r="L8" s="73"/>
      <c r="M8" s="220"/>
      <c r="N8" s="220"/>
      <c r="O8" s="220"/>
      <c r="P8" s="220"/>
      <c r="Q8" s="220"/>
      <c r="R8" s="220"/>
      <c r="S8" s="220"/>
      <c r="T8" s="220"/>
      <c r="U8" s="220"/>
      <c r="V8" s="220"/>
      <c r="W8" s="220"/>
    </row>
    <row r="9" spans="1:23" s="536" customFormat="1" ht="5.25" customHeight="1">
      <c r="A9" s="213"/>
      <c r="B9" s="609"/>
      <c r="C9" s="610"/>
      <c r="D9" s="610"/>
      <c r="E9" s="610"/>
      <c r="F9" s="610"/>
      <c r="I9" s="610"/>
      <c r="J9" s="609"/>
      <c r="L9" s="1029"/>
      <c r="M9" s="987"/>
      <c r="N9" s="987"/>
      <c r="O9" s="987"/>
      <c r="P9" s="987"/>
      <c r="Q9" s="987"/>
      <c r="R9" s="987"/>
      <c r="S9" s="987"/>
      <c r="T9" s="987"/>
      <c r="U9" s="987"/>
      <c r="V9" s="987"/>
      <c r="W9" s="987"/>
    </row>
    <row r="10" spans="1:23" s="17" customFormat="1" ht="24.75" customHeight="1">
      <c r="A10" s="1672" t="s">
        <v>505</v>
      </c>
      <c r="B10" s="1673"/>
      <c r="C10" s="1673"/>
      <c r="D10" s="1673"/>
      <c r="E10" s="1673"/>
      <c r="F10" s="1673"/>
      <c r="G10" s="1673"/>
      <c r="H10" s="1673"/>
      <c r="I10" s="1673"/>
      <c r="J10" s="1673"/>
      <c r="K10" s="1673"/>
      <c r="L10" s="1673"/>
      <c r="M10" s="1030"/>
      <c r="N10" s="1030"/>
      <c r="O10" s="1030"/>
      <c r="P10" s="1030"/>
      <c r="Q10" s="1030"/>
      <c r="R10" s="1030"/>
      <c r="S10" s="1030"/>
      <c r="T10" s="1030"/>
      <c r="U10" s="1030"/>
      <c r="V10" s="1030"/>
      <c r="W10" s="1030"/>
    </row>
    <row r="11" spans="1:23" s="17" customFormat="1" ht="27" customHeight="1">
      <c r="A11" s="2131" t="s">
        <v>572</v>
      </c>
      <c r="B11" s="2135"/>
      <c r="C11" s="2135"/>
      <c r="D11" s="2135"/>
      <c r="E11" s="2135"/>
      <c r="F11" s="2135"/>
      <c r="G11" s="2135"/>
      <c r="H11" s="2135"/>
      <c r="I11" s="2135"/>
      <c r="J11" s="2135"/>
      <c r="K11" s="2135"/>
      <c r="L11" s="2135"/>
      <c r="M11" s="1030"/>
      <c r="N11" s="1030"/>
      <c r="O11" s="1030"/>
      <c r="P11" s="1030"/>
      <c r="Q11" s="1030"/>
      <c r="R11" s="1030"/>
      <c r="S11" s="1030"/>
      <c r="T11" s="1030"/>
      <c r="U11" s="1030"/>
      <c r="V11" s="1030"/>
      <c r="W11" s="1030"/>
    </row>
    <row r="12" spans="1:23" s="905" customFormat="1" ht="41.25" customHeight="1">
      <c r="A12" s="2131" t="s">
        <v>573</v>
      </c>
      <c r="B12" s="2132"/>
      <c r="C12" s="2132"/>
      <c r="D12" s="2132"/>
      <c r="E12" s="2132"/>
      <c r="F12" s="2132"/>
      <c r="G12" s="2132"/>
      <c r="H12" s="2132"/>
      <c r="I12" s="2132"/>
      <c r="J12" s="2132"/>
      <c r="K12" s="2132"/>
      <c r="L12" s="2133"/>
      <c r="M12" s="1031"/>
      <c r="N12" s="1031"/>
      <c r="O12" s="1031"/>
      <c r="P12" s="1031"/>
      <c r="Q12" s="1031"/>
      <c r="R12" s="1031"/>
      <c r="S12" s="1031"/>
      <c r="T12" s="1031"/>
      <c r="U12" s="1031"/>
      <c r="V12" s="1031"/>
      <c r="W12" s="1031"/>
    </row>
    <row r="13" spans="1:23" s="905" customFormat="1" ht="31.5" customHeight="1" thickBot="1">
      <c r="A13" s="2134" t="s">
        <v>616</v>
      </c>
      <c r="B13" s="2134"/>
      <c r="C13" s="2134"/>
      <c r="D13" s="2134"/>
      <c r="E13" s="2134"/>
      <c r="F13" s="2134"/>
      <c r="G13" s="2134"/>
      <c r="H13" s="2134"/>
      <c r="I13" s="2134"/>
      <c r="J13" s="2134"/>
      <c r="K13" s="2134"/>
      <c r="L13" s="2134"/>
      <c r="M13" s="1031"/>
      <c r="N13" s="1031"/>
      <c r="O13" s="1031"/>
      <c r="P13" s="1031"/>
      <c r="Q13" s="1031"/>
      <c r="R13" s="1031"/>
      <c r="S13" s="1031"/>
      <c r="T13" s="1031"/>
      <c r="U13" s="1031"/>
      <c r="V13" s="1031"/>
      <c r="W13" s="1031"/>
    </row>
    <row r="14" spans="1:23" s="184" customFormat="1" ht="23.25" customHeight="1" thickBot="1">
      <c r="A14" s="214"/>
      <c r="B14" s="215"/>
      <c r="C14" s="216"/>
      <c r="D14" s="382" t="s">
        <v>432</v>
      </c>
      <c r="E14" s="2143" t="s">
        <v>433</v>
      </c>
      <c r="F14" s="2144"/>
      <c r="G14" s="2144"/>
      <c r="H14" s="2144"/>
      <c r="I14" s="2144"/>
      <c r="J14" s="2144"/>
      <c r="K14" s="2145"/>
      <c r="L14" s="2146"/>
      <c r="M14" s="1032"/>
      <c r="N14" s="1032"/>
      <c r="O14" s="1032"/>
      <c r="P14" s="1032"/>
      <c r="Q14" s="1032"/>
      <c r="R14" s="1032"/>
      <c r="S14" s="1032"/>
      <c r="T14" s="1032"/>
      <c r="U14" s="1032"/>
      <c r="V14" s="1032"/>
      <c r="W14" s="1032"/>
    </row>
    <row r="15" spans="1:23" s="13" customFormat="1" ht="47.25" customHeight="1" thickBot="1">
      <c r="A15" s="2128" t="s">
        <v>247</v>
      </c>
      <c r="B15" s="2129"/>
      <c r="C15" s="2130"/>
      <c r="D15" s="473" t="s">
        <v>6</v>
      </c>
      <c r="E15" s="473" t="s">
        <v>6</v>
      </c>
      <c r="F15" s="2125" t="s">
        <v>417</v>
      </c>
      <c r="G15" s="2126"/>
      <c r="H15" s="2126"/>
      <c r="I15" s="2126"/>
      <c r="J15" s="2126"/>
      <c r="K15" s="2126"/>
      <c r="L15" s="2127"/>
      <c r="M15" s="14"/>
      <c r="N15" s="14"/>
      <c r="O15" s="14"/>
      <c r="P15" s="14"/>
      <c r="Q15" s="14"/>
      <c r="R15" s="14"/>
      <c r="S15" s="14"/>
      <c r="T15" s="14"/>
      <c r="U15" s="14"/>
      <c r="V15" s="14"/>
      <c r="W15" s="14"/>
    </row>
    <row r="16" spans="1:23" s="3" customFormat="1" ht="41.25" customHeight="1">
      <c r="A16" s="2140" t="str">
        <f>IF('PR_Grant Management_2'!A14="","",'PR_Grant Management_2'!A14)</f>
        <v>The second disbursement of Grant funds by the Global Fund to the Principal Recipent is subject to delivery by the Principal Recipent to the Global Fund of an updated version of the Monitoring and Evaluation System Strenghtening Tool, in form and substance acceptable to the Global Fund, that has been prepared by the Principal Recipient in consultation with the Program stakeholders specified in the instruction section of that document.</v>
      </c>
      <c r="B16" s="2141"/>
      <c r="C16" s="2142"/>
      <c r="D16" s="741" t="str">
        <f>IF('PR_Grant Management_2'!F14="","",'PR_Grant Management_2'!F14)</f>
        <v>Met</v>
      </c>
      <c r="E16" s="742"/>
      <c r="F16" s="2137"/>
      <c r="G16" s="2138"/>
      <c r="H16" s="2138"/>
      <c r="I16" s="2138"/>
      <c r="J16" s="2138"/>
      <c r="K16" s="2138"/>
      <c r="L16" s="2139"/>
      <c r="M16" s="69"/>
      <c r="N16" s="69"/>
      <c r="O16" s="69"/>
      <c r="P16" s="69"/>
      <c r="Q16" s="69"/>
      <c r="R16" s="69"/>
      <c r="S16" s="69"/>
      <c r="T16" s="69"/>
      <c r="U16" s="69"/>
      <c r="V16" s="69"/>
      <c r="W16" s="69"/>
    </row>
    <row r="17" spans="1:23" s="3" customFormat="1" ht="41.25" customHeight="1">
      <c r="A17" s="2118" t="str">
        <f>IF('PR_Grant Management_2'!A15="","",'PR_Grant Management_2'!A15)</f>
        <v>The Principal Recipient acknowledges and understands that the Global Fund has entered into this Agreement with the Principal Recipient in reliance on the representation by the Country Coordinating Mechanism that the funds provided under this Agreement do not constitute more than 35% of the funds for the national HIV/AIDS program in Montenegro.  If the Principal Recipient becomes aware that the funds provided under this agreement are in fact or are anticipated to be materially higher than the above-mentioned percentages, the Principal Recipient shall promptly notify the Global Fund.</v>
      </c>
      <c r="B17" s="2119"/>
      <c r="C17" s="2120"/>
      <c r="D17" s="393" t="str">
        <f>IF('PR_Grant Management_2'!F15="","",'PR_Grant Management_2'!F15)</f>
        <v>Met</v>
      </c>
      <c r="E17" s="474"/>
      <c r="F17" s="2136"/>
      <c r="G17" s="2027"/>
      <c r="H17" s="2027"/>
      <c r="I17" s="2027"/>
      <c r="J17" s="2027"/>
      <c r="K17" s="2027"/>
      <c r="L17" s="2028"/>
      <c r="M17" s="69"/>
      <c r="N17" s="69"/>
      <c r="O17" s="69"/>
      <c r="P17" s="69"/>
      <c r="Q17" s="69"/>
      <c r="R17" s="69"/>
      <c r="S17" s="69"/>
      <c r="T17" s="69"/>
      <c r="U17" s="69"/>
      <c r="V17" s="69"/>
      <c r="W17" s="69"/>
    </row>
    <row r="18" spans="1:23" s="3" customFormat="1" ht="41.25" customHeight="1">
      <c r="A18" s="2118" t="str">
        <f>IF('PR_Grant Management_2'!A16="","",'PR_Grant Management_2'!A16)</f>
        <v>Implementation of the capacity building plan for NGO CAZAS</v>
      </c>
      <c r="B18" s="2119"/>
      <c r="C18" s="2120"/>
      <c r="D18" s="393" t="str">
        <f>IF('PR_Grant Management_2'!F16="","",'PR_Grant Management_2'!F16)</f>
        <v>Met</v>
      </c>
      <c r="E18" s="474"/>
      <c r="F18" s="2116"/>
      <c r="G18" s="2116"/>
      <c r="H18" s="2116"/>
      <c r="I18" s="2116"/>
      <c r="J18" s="2116"/>
      <c r="K18" s="2116"/>
      <c r="L18" s="2117"/>
      <c r="M18" s="69"/>
      <c r="N18" s="69"/>
      <c r="O18" s="69"/>
      <c r="P18" s="69"/>
      <c r="Q18" s="69"/>
      <c r="R18" s="69"/>
      <c r="S18" s="69"/>
      <c r="T18" s="69"/>
      <c r="U18" s="69"/>
      <c r="V18" s="69"/>
      <c r="W18" s="69"/>
    </row>
    <row r="19" spans="1:23" s="3" customFormat="1" ht="41.25" customHeight="1">
      <c r="A19" s="2118">
        <f>IF('PR_Grant Management_2'!A17="","",'PR_Grant Management_2'!A17)</f>
      </c>
      <c r="B19" s="2119"/>
      <c r="C19" s="2120"/>
      <c r="D19" s="393" t="str">
        <f>IF('PR_Grant Management_2'!F17="","",'PR_Grant Management_2'!F17)</f>
        <v>Select</v>
      </c>
      <c r="E19" s="474"/>
      <c r="F19" s="2116"/>
      <c r="G19" s="2116"/>
      <c r="H19" s="2116"/>
      <c r="I19" s="2116"/>
      <c r="J19" s="2116"/>
      <c r="K19" s="2116"/>
      <c r="L19" s="2117"/>
      <c r="M19" s="69"/>
      <c r="N19" s="69"/>
      <c r="O19" s="69"/>
      <c r="P19" s="69"/>
      <c r="Q19" s="69"/>
      <c r="R19" s="69"/>
      <c r="S19" s="69"/>
      <c r="T19" s="69"/>
      <c r="U19" s="69"/>
      <c r="V19" s="69"/>
      <c r="W19" s="69"/>
    </row>
    <row r="20" spans="1:23" s="3" customFormat="1" ht="41.25" customHeight="1">
      <c r="A20" s="2118">
        <f>IF('PR_Grant Management_2'!A18="","",'PR_Grant Management_2'!A18)</f>
      </c>
      <c r="B20" s="2119"/>
      <c r="C20" s="2120"/>
      <c r="D20" s="393" t="str">
        <f>IF('PR_Grant Management_2'!F18="","",'PR_Grant Management_2'!F18)</f>
        <v>Select</v>
      </c>
      <c r="E20" s="474"/>
      <c r="F20" s="2116"/>
      <c r="G20" s="2116"/>
      <c r="H20" s="2116"/>
      <c r="I20" s="2116"/>
      <c r="J20" s="2116"/>
      <c r="K20" s="2116"/>
      <c r="L20" s="2117"/>
      <c r="M20" s="69"/>
      <c r="N20" s="69"/>
      <c r="O20" s="69"/>
      <c r="P20" s="69"/>
      <c r="Q20" s="69"/>
      <c r="R20" s="69"/>
      <c r="S20" s="69"/>
      <c r="T20" s="69"/>
      <c r="U20" s="69"/>
      <c r="V20" s="69"/>
      <c r="W20" s="69"/>
    </row>
    <row r="21" spans="1:23" s="3" customFormat="1" ht="41.25" customHeight="1">
      <c r="A21" s="2118">
        <f>IF('PR_Grant Management_2'!A19="","",'PR_Grant Management_2'!A19)</f>
      </c>
      <c r="B21" s="2119"/>
      <c r="C21" s="2120"/>
      <c r="D21" s="393" t="str">
        <f>IF('PR_Grant Management_2'!F19="","",'PR_Grant Management_2'!F19)</f>
        <v>Select</v>
      </c>
      <c r="E21" s="474"/>
      <c r="F21" s="2116"/>
      <c r="G21" s="2116"/>
      <c r="H21" s="2116"/>
      <c r="I21" s="2116"/>
      <c r="J21" s="2116"/>
      <c r="K21" s="2116"/>
      <c r="L21" s="2117"/>
      <c r="M21" s="69"/>
      <c r="N21" s="69"/>
      <c r="O21" s="69"/>
      <c r="P21" s="69"/>
      <c r="Q21" s="69"/>
      <c r="R21" s="69"/>
      <c r="S21" s="69"/>
      <c r="T21" s="69"/>
      <c r="U21" s="69"/>
      <c r="V21" s="69"/>
      <c r="W21" s="69"/>
    </row>
    <row r="22" spans="1:23" s="3" customFormat="1" ht="41.25" customHeight="1">
      <c r="A22" s="2118">
        <f>IF('PR_Grant Management_2'!A20="","",'PR_Grant Management_2'!A20)</f>
      </c>
      <c r="B22" s="2119"/>
      <c r="C22" s="2120"/>
      <c r="D22" s="393" t="str">
        <f>IF('PR_Grant Management_2'!F20="","",'PR_Grant Management_2'!F20)</f>
        <v>Select</v>
      </c>
      <c r="E22" s="474"/>
      <c r="F22" s="2116"/>
      <c r="G22" s="2116"/>
      <c r="H22" s="2116"/>
      <c r="I22" s="2116"/>
      <c r="J22" s="2116"/>
      <c r="K22" s="2116"/>
      <c r="L22" s="2117"/>
      <c r="M22" s="69"/>
      <c r="N22" s="69"/>
      <c r="O22" s="69"/>
      <c r="P22" s="69"/>
      <c r="Q22" s="69"/>
      <c r="R22" s="69"/>
      <c r="S22" s="69"/>
      <c r="T22" s="69"/>
      <c r="U22" s="69"/>
      <c r="V22" s="69"/>
      <c r="W22" s="69"/>
    </row>
    <row r="23" spans="1:23" s="3" customFormat="1" ht="41.25" customHeight="1">
      <c r="A23" s="2118">
        <f>IF('PR_Grant Management_2'!A21="","",'PR_Grant Management_2'!A21)</f>
      </c>
      <c r="B23" s="2119"/>
      <c r="C23" s="2120"/>
      <c r="D23" s="393" t="str">
        <f>IF('PR_Grant Management_2'!F21="","",'PR_Grant Management_2'!F21)</f>
        <v>Select</v>
      </c>
      <c r="E23" s="474"/>
      <c r="F23" s="2116"/>
      <c r="G23" s="2116"/>
      <c r="H23" s="2116"/>
      <c r="I23" s="2116"/>
      <c r="J23" s="2116"/>
      <c r="K23" s="2116"/>
      <c r="L23" s="2117"/>
      <c r="M23" s="69"/>
      <c r="N23" s="69"/>
      <c r="O23" s="69"/>
      <c r="P23" s="69"/>
      <c r="Q23" s="69"/>
      <c r="R23" s="69"/>
      <c r="S23" s="69"/>
      <c r="T23" s="69"/>
      <c r="U23" s="69"/>
      <c r="V23" s="69"/>
      <c r="W23" s="69"/>
    </row>
    <row r="24" spans="1:23" s="3" customFormat="1" ht="41.25" customHeight="1">
      <c r="A24" s="2118">
        <f>IF('PR_Grant Management_2'!A22="","",'PR_Grant Management_2'!A22)</f>
      </c>
      <c r="B24" s="2119"/>
      <c r="C24" s="2120"/>
      <c r="D24" s="393" t="str">
        <f>IF('PR_Grant Management_2'!F22="","",'PR_Grant Management_2'!F22)</f>
        <v>Select</v>
      </c>
      <c r="E24" s="474"/>
      <c r="F24" s="2116"/>
      <c r="G24" s="2116"/>
      <c r="H24" s="2116"/>
      <c r="I24" s="2116"/>
      <c r="J24" s="2116"/>
      <c r="K24" s="2116"/>
      <c r="L24" s="2117"/>
      <c r="M24" s="69"/>
      <c r="N24" s="69"/>
      <c r="O24" s="69"/>
      <c r="P24" s="69"/>
      <c r="Q24" s="69"/>
      <c r="R24" s="69"/>
      <c r="S24" s="69"/>
      <c r="T24" s="69"/>
      <c r="U24" s="69"/>
      <c r="V24" s="69"/>
      <c r="W24" s="69"/>
    </row>
    <row r="25" spans="1:23" s="3" customFormat="1" ht="41.25" customHeight="1">
      <c r="A25" s="2118">
        <f>IF('PR_Grant Management_2'!A23="","",'PR_Grant Management_2'!A23)</f>
      </c>
      <c r="B25" s="2119"/>
      <c r="C25" s="2120"/>
      <c r="D25" s="393" t="str">
        <f>IF('PR_Grant Management_2'!F23="","",'PR_Grant Management_2'!F23)</f>
        <v>Select</v>
      </c>
      <c r="E25" s="474"/>
      <c r="F25" s="2116"/>
      <c r="G25" s="2116"/>
      <c r="H25" s="2116"/>
      <c r="I25" s="2116"/>
      <c r="J25" s="2116"/>
      <c r="K25" s="2116"/>
      <c r="L25" s="2117"/>
      <c r="M25" s="69"/>
      <c r="N25" s="69"/>
      <c r="O25" s="69"/>
      <c r="P25" s="69"/>
      <c r="Q25" s="69"/>
      <c r="R25" s="69"/>
      <c r="S25" s="69"/>
      <c r="T25" s="69"/>
      <c r="U25" s="69"/>
      <c r="V25" s="69"/>
      <c r="W25" s="69"/>
    </row>
    <row r="26" spans="1:23" s="3" customFormat="1" ht="41.25" customHeight="1">
      <c r="A26" s="2118">
        <f>IF('PR_Grant Management_2'!A24="","",'PR_Grant Management_2'!A24)</f>
      </c>
      <c r="B26" s="2119"/>
      <c r="C26" s="2120"/>
      <c r="D26" s="393" t="str">
        <f>IF('PR_Grant Management_2'!F24="","",'PR_Grant Management_2'!F24)</f>
        <v>Select</v>
      </c>
      <c r="E26" s="474"/>
      <c r="F26" s="2116"/>
      <c r="G26" s="2116"/>
      <c r="H26" s="2116"/>
      <c r="I26" s="2116"/>
      <c r="J26" s="2116"/>
      <c r="K26" s="2116"/>
      <c r="L26" s="2117"/>
      <c r="M26" s="69"/>
      <c r="N26" s="69"/>
      <c r="O26" s="69"/>
      <c r="P26" s="69"/>
      <c r="Q26" s="69"/>
      <c r="R26" s="69"/>
      <c r="S26" s="69"/>
      <c r="T26" s="69"/>
      <c r="U26" s="69"/>
      <c r="V26" s="69"/>
      <c r="W26" s="69"/>
    </row>
    <row r="27" spans="1:23" s="3" customFormat="1" ht="13.5" customHeight="1">
      <c r="A27" s="2147">
        <f>IF('PR_Grant Management_2'!A25="","",'PR_Grant Management_2'!A25)</f>
      </c>
      <c r="B27" s="2148"/>
      <c r="C27" s="2148"/>
      <c r="D27" s="2148"/>
      <c r="E27" s="2148"/>
      <c r="F27" s="2148"/>
      <c r="G27" s="2148"/>
      <c r="H27" s="2148"/>
      <c r="I27" s="2148"/>
      <c r="J27" s="2148"/>
      <c r="K27" s="2148"/>
      <c r="L27" s="2149"/>
      <c r="M27" s="69"/>
      <c r="N27" s="69"/>
      <c r="O27" s="69"/>
      <c r="P27" s="69"/>
      <c r="Q27" s="69"/>
      <c r="R27" s="69"/>
      <c r="S27" s="69"/>
      <c r="T27" s="69"/>
      <c r="U27" s="69"/>
      <c r="V27" s="69"/>
      <c r="W27" s="69"/>
    </row>
    <row r="28" spans="1:23" s="3" customFormat="1" ht="41.25" customHeight="1">
      <c r="A28" s="2118">
        <f>IF('PR_Grant Management_2'!A26="","",'PR_Grant Management_2'!A26)</f>
      </c>
      <c r="B28" s="2119"/>
      <c r="C28" s="2120"/>
      <c r="D28" s="393" t="str">
        <f>IF('PR_Grant Management_2'!F26="","",'PR_Grant Management_2'!F26)</f>
        <v>Select</v>
      </c>
      <c r="E28" s="474"/>
      <c r="F28" s="2116"/>
      <c r="G28" s="2116"/>
      <c r="H28" s="2116"/>
      <c r="I28" s="2116"/>
      <c r="J28" s="2116"/>
      <c r="K28" s="2116"/>
      <c r="L28" s="2117"/>
      <c r="M28" s="69"/>
      <c r="N28" s="69"/>
      <c r="O28" s="69"/>
      <c r="P28" s="69"/>
      <c r="Q28" s="69"/>
      <c r="R28" s="69"/>
      <c r="S28" s="69"/>
      <c r="T28" s="69"/>
      <c r="U28" s="69"/>
      <c r="V28" s="69"/>
      <c r="W28" s="69"/>
    </row>
    <row r="29" spans="1:23" s="3" customFormat="1" ht="41.25" customHeight="1">
      <c r="A29" s="2118">
        <f>IF('PR_Grant Management_2'!A27="","",'PR_Grant Management_2'!A27)</f>
      </c>
      <c r="B29" s="2119"/>
      <c r="C29" s="2120"/>
      <c r="D29" s="393" t="str">
        <f>IF('PR_Grant Management_2'!F27="","",'PR_Grant Management_2'!F27)</f>
        <v>Select</v>
      </c>
      <c r="E29" s="474"/>
      <c r="F29" s="2116"/>
      <c r="G29" s="2116"/>
      <c r="H29" s="2116"/>
      <c r="I29" s="2116"/>
      <c r="J29" s="2116"/>
      <c r="K29" s="2116"/>
      <c r="L29" s="2117"/>
      <c r="M29" s="69"/>
      <c r="N29" s="69"/>
      <c r="O29" s="69"/>
      <c r="P29" s="69"/>
      <c r="Q29" s="69"/>
      <c r="R29" s="69"/>
      <c r="S29" s="69"/>
      <c r="T29" s="69"/>
      <c r="U29" s="69"/>
      <c r="V29" s="69"/>
      <c r="W29" s="69"/>
    </row>
    <row r="30" spans="1:23" s="3" customFormat="1" ht="41.25" customHeight="1">
      <c r="A30" s="2118">
        <f>IF('PR_Grant Management_2'!A28="","",'PR_Grant Management_2'!A28)</f>
      </c>
      <c r="B30" s="2119"/>
      <c r="C30" s="2120"/>
      <c r="D30" s="393" t="str">
        <f>IF('PR_Grant Management_2'!F28="","",'PR_Grant Management_2'!F28)</f>
        <v>Select</v>
      </c>
      <c r="E30" s="474"/>
      <c r="F30" s="2116"/>
      <c r="G30" s="2116"/>
      <c r="H30" s="2116"/>
      <c r="I30" s="2116"/>
      <c r="J30" s="2116"/>
      <c r="K30" s="2116"/>
      <c r="L30" s="2117"/>
      <c r="M30" s="69"/>
      <c r="N30" s="69"/>
      <c r="O30" s="69"/>
      <c r="P30" s="69"/>
      <c r="Q30" s="69"/>
      <c r="R30" s="69"/>
      <c r="S30" s="69"/>
      <c r="T30" s="69"/>
      <c r="U30" s="69"/>
      <c r="V30" s="69"/>
      <c r="W30" s="69"/>
    </row>
    <row r="31" spans="1:12" s="359" customFormat="1" ht="17.25" customHeight="1">
      <c r="A31" s="682"/>
      <c r="B31" s="683"/>
      <c r="C31" s="684"/>
      <c r="D31" s="683"/>
      <c r="E31" s="683"/>
      <c r="F31" s="683"/>
      <c r="G31" s="684"/>
      <c r="H31" s="684"/>
      <c r="I31" s="682"/>
      <c r="J31" s="684"/>
      <c r="K31" s="685"/>
      <c r="L31" s="684"/>
    </row>
    <row r="32" spans="1:23" s="3" customFormat="1" ht="25.5" customHeight="1">
      <c r="A32" s="1672" t="s">
        <v>506</v>
      </c>
      <c r="B32" s="1673"/>
      <c r="C32" s="1673"/>
      <c r="D32" s="1673"/>
      <c r="E32" s="1673"/>
      <c r="F32" s="1673"/>
      <c r="G32" s="1673"/>
      <c r="H32" s="1673"/>
      <c r="I32" s="1673"/>
      <c r="J32" s="1673"/>
      <c r="K32" s="1673"/>
      <c r="L32" s="1673"/>
      <c r="M32" s="69"/>
      <c r="N32" s="69"/>
      <c r="O32" s="69"/>
      <c r="P32" s="69"/>
      <c r="Q32" s="69"/>
      <c r="R32" s="69"/>
      <c r="S32" s="69"/>
      <c r="T32" s="69"/>
      <c r="U32" s="69"/>
      <c r="V32" s="69"/>
      <c r="W32" s="69"/>
    </row>
    <row r="33" spans="1:23" s="3" customFormat="1" ht="5.25" customHeight="1">
      <c r="A33" s="79"/>
      <c r="B33" s="77"/>
      <c r="C33" s="77"/>
      <c r="D33" s="77"/>
      <c r="E33" s="77"/>
      <c r="F33" s="77"/>
      <c r="G33" s="77"/>
      <c r="H33" s="77"/>
      <c r="I33" s="77"/>
      <c r="J33" s="77"/>
      <c r="K33" s="77"/>
      <c r="L33" s="77"/>
      <c r="M33" s="69"/>
      <c r="N33" s="69"/>
      <c r="O33" s="69"/>
      <c r="P33" s="69"/>
      <c r="Q33" s="69"/>
      <c r="R33" s="69"/>
      <c r="S33" s="69"/>
      <c r="T33" s="69"/>
      <c r="U33" s="69"/>
      <c r="V33" s="69"/>
      <c r="W33" s="69"/>
    </row>
    <row r="34" spans="1:23" s="3" customFormat="1" ht="24" customHeight="1" thickBot="1">
      <c r="A34" s="2108" t="s">
        <v>632</v>
      </c>
      <c r="B34" s="2109"/>
      <c r="C34" s="2109"/>
      <c r="D34" s="2109"/>
      <c r="E34" s="2109"/>
      <c r="F34" s="2109"/>
      <c r="G34" s="2109"/>
      <c r="H34" s="2109"/>
      <c r="I34" s="2109"/>
      <c r="J34" s="2109"/>
      <c r="K34" s="2109"/>
      <c r="L34" s="2109"/>
      <c r="M34" s="69"/>
      <c r="N34" s="69"/>
      <c r="O34" s="69"/>
      <c r="P34" s="69"/>
      <c r="Q34" s="69"/>
      <c r="R34" s="69"/>
      <c r="S34" s="69"/>
      <c r="T34" s="69"/>
      <c r="U34" s="69"/>
      <c r="V34" s="69"/>
      <c r="W34" s="69"/>
    </row>
    <row r="35" spans="1:23" s="3" customFormat="1" ht="42" customHeight="1">
      <c r="A35" s="1634" t="s">
        <v>412</v>
      </c>
      <c r="B35" s="1642"/>
      <c r="C35" s="1642"/>
      <c r="D35" s="2121" t="s">
        <v>434</v>
      </c>
      <c r="E35" s="2122"/>
      <c r="F35" s="2122"/>
      <c r="G35" s="2122"/>
      <c r="H35" s="2123"/>
      <c r="I35" s="2123"/>
      <c r="J35" s="2123"/>
      <c r="K35" s="2123"/>
      <c r="L35" s="2124"/>
      <c r="M35" s="69"/>
      <c r="N35" s="69"/>
      <c r="O35" s="69"/>
      <c r="P35" s="69"/>
      <c r="Q35" s="69"/>
      <c r="R35" s="69"/>
      <c r="S35" s="69"/>
      <c r="T35" s="69"/>
      <c r="U35" s="69"/>
      <c r="V35" s="69"/>
      <c r="W35" s="69"/>
    </row>
    <row r="36" spans="1:23" s="3" customFormat="1" ht="40.5" customHeight="1">
      <c r="A36" s="2100" t="str">
        <f>IF('PR_Grant Management_2'!A34="","",'PR_Grant Management_2'!A34)</f>
        <v>MNG letter to PU4/DR5, 29/11/2012. Monitoring and evaluation Roll-out of the MESS database which is scheduled for 1 January 2013 should be given top priority due to the risk of client double counting.
In the absence of the MESS database (and for purposes of the next reporting period where the MESS database will not yet have been implemented), the PR is requested to develop a spreadsheet formula that allows for comparison of UICs beween reporting periods, so as to verify that SRs report only new clients and not returning clients.
In order to ensure proper SR oversight and robustness of reported results, the PR is also encouraged to run periodic existence checks of clients reported by the SRs on a sample basis.
NGO Juventas should implement the UIC system within the prison component.</v>
      </c>
      <c r="B36" s="2101"/>
      <c r="C36" s="2101"/>
      <c r="D36" s="2095"/>
      <c r="E36" s="2096"/>
      <c r="F36" s="2096"/>
      <c r="G36" s="2096"/>
      <c r="H36" s="2096"/>
      <c r="I36" s="2096"/>
      <c r="J36" s="2096"/>
      <c r="K36" s="2096"/>
      <c r="L36" s="2097"/>
      <c r="M36" s="69"/>
      <c r="N36" s="69"/>
      <c r="O36" s="69"/>
      <c r="P36" s="69"/>
      <c r="Q36" s="69"/>
      <c r="R36" s="69"/>
      <c r="S36" s="69"/>
      <c r="T36" s="69"/>
      <c r="U36" s="69"/>
      <c r="V36" s="69"/>
      <c r="W36" s="69"/>
    </row>
    <row r="37" spans="1:23" s="3" customFormat="1" ht="40.5" customHeight="1">
      <c r="A37" s="2100" t="str">
        <f>IF('PR_Grant Management_2'!A35="","",'PR_Grant Management_2'!A35)</f>
        <v>MNG letter to PU5/DR6, 29/05/2013 Program management (including SR management)  1. The Secretariat reinforces the need of the PR to work with the SRs to develop a community sensitization strategy, to raise awareness and knowledge about the functioning of the Berane center.  The PR should report on improvements against this recommendation with the next PU/DR.  If no marked change in client uptake ensues, the PR should present the Secretariat with an assessment of the identified issues preventing client use of services and a clear action plan to address the issues.</v>
      </c>
      <c r="B37" s="2101"/>
      <c r="C37" s="2101"/>
      <c r="D37" s="2095"/>
      <c r="E37" s="2096"/>
      <c r="F37" s="2096"/>
      <c r="G37" s="2096"/>
      <c r="H37" s="2096"/>
      <c r="I37" s="2096"/>
      <c r="J37" s="2096"/>
      <c r="K37" s="2096"/>
      <c r="L37" s="2097"/>
      <c r="M37" s="69"/>
      <c r="N37" s="69"/>
      <c r="O37" s="69"/>
      <c r="P37" s="69"/>
      <c r="Q37" s="69"/>
      <c r="R37" s="69"/>
      <c r="S37" s="69"/>
      <c r="T37" s="69"/>
      <c r="U37" s="69"/>
      <c r="V37" s="69"/>
      <c r="W37" s="69"/>
    </row>
    <row r="38" spans="1:23" s="3" customFormat="1" ht="40.5" customHeight="1">
      <c r="A38" s="2100" t="str">
        <f>IF('PR_Grant Management_2'!A36="","",'PR_Grant Management_2'!A36)</f>
        <v>MNG letter to PU5/DR6, 29/05/2013 .Financial management and systems .2.The PR is asked to review and correct the information  in the EFR and resubmit the correct Jan – Dec 2012 EFR no later than 30 June 2013.
 </v>
      </c>
      <c r="B38" s="2101"/>
      <c r="C38" s="2101"/>
      <c r="D38" s="2095"/>
      <c r="E38" s="2096"/>
      <c r="F38" s="2096"/>
      <c r="G38" s="2096"/>
      <c r="H38" s="2096"/>
      <c r="I38" s="2096"/>
      <c r="J38" s="2096"/>
      <c r="K38" s="2096"/>
      <c r="L38" s="2097"/>
      <c r="M38" s="69"/>
      <c r="N38" s="69"/>
      <c r="O38" s="69"/>
      <c r="P38" s="69"/>
      <c r="Q38" s="69"/>
      <c r="R38" s="69"/>
      <c r="S38" s="69"/>
      <c r="T38" s="69"/>
      <c r="U38" s="69"/>
      <c r="V38" s="69"/>
      <c r="W38" s="69"/>
    </row>
    <row r="39" spans="1:23" s="3" customFormat="1" ht="40.5" customHeight="1">
      <c r="A39" s="2100" t="str">
        <f>IF('PR_Grant Management_2'!A37="","",'PR_Grant Management_2'!A37)</f>
        <v>MNG letter to PU5/DR6, 29/05/2013. Program management (including SR management)3. The PR is asked to improve its supervision of SRs.  Where weaknesses in SR financial reporting have been identified, the PR should develop a systematic training to improve SR capacity in financial reporting.  The PR should report on its progress against this recommendation in the next PU.
</v>
      </c>
      <c r="B39" s="2101"/>
      <c r="C39" s="2101"/>
      <c r="D39" s="2095"/>
      <c r="E39" s="2096"/>
      <c r="F39" s="2096"/>
      <c r="G39" s="2096"/>
      <c r="H39" s="2096"/>
      <c r="I39" s="2096"/>
      <c r="J39" s="2096"/>
      <c r="K39" s="2096"/>
      <c r="L39" s="2097"/>
      <c r="M39" s="69"/>
      <c r="N39" s="69"/>
      <c r="O39" s="69"/>
      <c r="P39" s="69"/>
      <c r="Q39" s="69"/>
      <c r="R39" s="69"/>
      <c r="S39" s="69"/>
      <c r="T39" s="69"/>
      <c r="U39" s="69"/>
      <c r="V39" s="69"/>
      <c r="W39" s="69"/>
    </row>
    <row r="40" spans="1:23" s="3" customFormat="1" ht="40.5" customHeight="1">
      <c r="A40" s="2100" t="str">
        <f>IF('PR_Grant Management_2'!A38="","",'PR_Grant Management_2'!A38)</f>
        <v>MNG letter to PU5/DR6, 29/05/2013. Pharmaceutical &amp; health product management 4. The PR is asked to review the stock levels of all HPHE at supported facilities/SRs and to update its quantification estimates for the procurement planned with this disbursement request.  Consumption data and quantification estimates for the next period should be submitted along with the next PU.</v>
      </c>
      <c r="B40" s="2101"/>
      <c r="C40" s="2101"/>
      <c r="D40" s="2095"/>
      <c r="E40" s="2096"/>
      <c r="F40" s="2096"/>
      <c r="G40" s="2096"/>
      <c r="H40" s="2096"/>
      <c r="I40" s="2096"/>
      <c r="J40" s="2096"/>
      <c r="K40" s="2096"/>
      <c r="L40" s="2097"/>
      <c r="M40" s="69"/>
      <c r="N40" s="69"/>
      <c r="O40" s="69"/>
      <c r="P40" s="69"/>
      <c r="Q40" s="69"/>
      <c r="R40" s="69"/>
      <c r="S40" s="69"/>
      <c r="T40" s="69"/>
      <c r="U40" s="69"/>
      <c r="V40" s="69"/>
      <c r="W40" s="69"/>
    </row>
    <row r="41" spans="1:23" s="3" customFormat="1" ht="40.5" customHeight="1">
      <c r="A41" s="2100" t="str">
        <f>IF('PR_Grant Management_2'!A39="","",'PR_Grant Management_2'!A39)</f>
        <v>MNG letter to PU5/DR6, 29/05/2013.Monitoring and evaluation.5.  Significant overachievement or underachievement of programmatic indicators are not analysed by PR or SRs.5.  The PR is asked to ensure that PU/DRs contain a robust explanation of indicator performance and that SRs in turn provide a short analyses of significant underachievement or overachievement in their reports.</v>
      </c>
      <c r="B41" s="2101"/>
      <c r="C41" s="2101"/>
      <c r="D41" s="2095"/>
      <c r="E41" s="2096"/>
      <c r="F41" s="2096"/>
      <c r="G41" s="2096"/>
      <c r="H41" s="2096"/>
      <c r="I41" s="2096"/>
      <c r="J41" s="2096"/>
      <c r="K41" s="2096"/>
      <c r="L41" s="2097"/>
      <c r="M41" s="69"/>
      <c r="N41" s="69"/>
      <c r="O41" s="69"/>
      <c r="P41" s="69"/>
      <c r="Q41" s="69"/>
      <c r="R41" s="69"/>
      <c r="S41" s="69"/>
      <c r="T41" s="69"/>
      <c r="U41" s="69"/>
      <c r="V41" s="69"/>
      <c r="W41" s="69"/>
    </row>
    <row r="42" spans="1:23" s="3" customFormat="1" ht="40.5" customHeight="1">
      <c r="A42" s="2100" t="e">
        <f>IF('PR_Grant Management_2'!#REF!="","",'PR_Grant Management_2'!#REF!)</f>
        <v>#REF!</v>
      </c>
      <c r="B42" s="2101"/>
      <c r="C42" s="2101"/>
      <c r="D42" s="2095"/>
      <c r="E42" s="2096"/>
      <c r="F42" s="2096"/>
      <c r="G42" s="2096"/>
      <c r="H42" s="2096"/>
      <c r="I42" s="2096"/>
      <c r="J42" s="2096"/>
      <c r="K42" s="2096"/>
      <c r="L42" s="2097"/>
      <c r="M42" s="69"/>
      <c r="N42" s="69"/>
      <c r="O42" s="69"/>
      <c r="P42" s="69"/>
      <c r="Q42" s="69"/>
      <c r="R42" s="69"/>
      <c r="S42" s="69"/>
      <c r="T42" s="69"/>
      <c r="U42" s="69"/>
      <c r="V42" s="69"/>
      <c r="W42" s="69"/>
    </row>
    <row r="43" spans="1:23" s="3" customFormat="1" ht="40.5" customHeight="1">
      <c r="A43" s="2100">
        <f>IF('PR_Grant Management_2'!A40="","",'PR_Grant Management_2'!A40)</f>
      </c>
      <c r="B43" s="2101"/>
      <c r="C43" s="2101"/>
      <c r="D43" s="2095"/>
      <c r="E43" s="2096"/>
      <c r="F43" s="2096"/>
      <c r="G43" s="2096"/>
      <c r="H43" s="2096"/>
      <c r="I43" s="2096"/>
      <c r="J43" s="2096"/>
      <c r="K43" s="2096"/>
      <c r="L43" s="2097"/>
      <c r="M43" s="69"/>
      <c r="N43" s="69"/>
      <c r="O43" s="69"/>
      <c r="P43" s="69"/>
      <c r="Q43" s="69"/>
      <c r="R43" s="69"/>
      <c r="S43" s="69"/>
      <c r="T43" s="69"/>
      <c r="U43" s="69"/>
      <c r="V43" s="69"/>
      <c r="W43" s="69"/>
    </row>
    <row r="44" spans="1:23" s="3" customFormat="1" ht="40.5" customHeight="1">
      <c r="A44" s="2100">
        <f>IF('PR_Grant Management_2'!A41="","",'PR_Grant Management_2'!A41)</f>
      </c>
      <c r="B44" s="2101"/>
      <c r="C44" s="2101"/>
      <c r="D44" s="2095"/>
      <c r="E44" s="2096"/>
      <c r="F44" s="2096"/>
      <c r="G44" s="2096"/>
      <c r="H44" s="2096"/>
      <c r="I44" s="2096"/>
      <c r="J44" s="2096"/>
      <c r="K44" s="2096"/>
      <c r="L44" s="2097"/>
      <c r="M44" s="69"/>
      <c r="N44" s="69"/>
      <c r="O44" s="69"/>
      <c r="P44" s="69"/>
      <c r="Q44" s="69"/>
      <c r="R44" s="69"/>
      <c r="S44" s="69"/>
      <c r="T44" s="69"/>
      <c r="U44" s="69"/>
      <c r="V44" s="69"/>
      <c r="W44" s="69"/>
    </row>
    <row r="45" spans="1:23" s="3" customFormat="1" ht="40.5" customHeight="1">
      <c r="A45" s="2100">
        <f>IF('PR_Grant Management_2'!A42="","",'PR_Grant Management_2'!A42)</f>
      </c>
      <c r="B45" s="2101"/>
      <c r="C45" s="2101"/>
      <c r="D45" s="2095"/>
      <c r="E45" s="2096"/>
      <c r="F45" s="2096"/>
      <c r="G45" s="2096"/>
      <c r="H45" s="2096"/>
      <c r="I45" s="2096"/>
      <c r="J45" s="2096"/>
      <c r="K45" s="2096"/>
      <c r="L45" s="2097"/>
      <c r="M45" s="69"/>
      <c r="N45" s="69"/>
      <c r="O45" s="69"/>
      <c r="P45" s="69"/>
      <c r="Q45" s="69"/>
      <c r="R45" s="69"/>
      <c r="S45" s="69"/>
      <c r="T45" s="69"/>
      <c r="U45" s="69"/>
      <c r="V45" s="69"/>
      <c r="W45" s="69"/>
    </row>
    <row r="46" spans="1:23" s="3" customFormat="1" ht="40.5" customHeight="1">
      <c r="A46" s="2100">
        <f>IF('PR_Grant Management_2'!A43="","",'PR_Grant Management_2'!A43)</f>
      </c>
      <c r="B46" s="2101"/>
      <c r="C46" s="2101"/>
      <c r="D46" s="2095"/>
      <c r="E46" s="2096"/>
      <c r="F46" s="2096"/>
      <c r="G46" s="2096"/>
      <c r="H46" s="2096"/>
      <c r="I46" s="2096"/>
      <c r="J46" s="2096"/>
      <c r="K46" s="2096"/>
      <c r="L46" s="2097"/>
      <c r="M46" s="69"/>
      <c r="N46" s="69"/>
      <c r="O46" s="69"/>
      <c r="P46" s="69"/>
      <c r="Q46" s="69"/>
      <c r="R46" s="69"/>
      <c r="S46" s="69"/>
      <c r="T46" s="69"/>
      <c r="U46" s="69"/>
      <c r="V46" s="69"/>
      <c r="W46" s="69"/>
    </row>
    <row r="47" spans="1:23" s="3" customFormat="1" ht="15.75" customHeight="1">
      <c r="A47" s="2150"/>
      <c r="B47" s="2151"/>
      <c r="C47" s="2151"/>
      <c r="D47" s="2151"/>
      <c r="E47" s="2151"/>
      <c r="F47" s="2151"/>
      <c r="G47" s="2151"/>
      <c r="H47" s="2151"/>
      <c r="I47" s="2151"/>
      <c r="J47" s="2151"/>
      <c r="K47" s="2151"/>
      <c r="L47" s="2152"/>
      <c r="M47" s="69"/>
      <c r="N47" s="69"/>
      <c r="O47" s="69"/>
      <c r="P47" s="69"/>
      <c r="Q47" s="69"/>
      <c r="R47" s="69"/>
      <c r="S47" s="69"/>
      <c r="T47" s="69"/>
      <c r="U47" s="69"/>
      <c r="V47" s="69"/>
      <c r="W47" s="69"/>
    </row>
    <row r="48" spans="1:23" s="3" customFormat="1" ht="40.5" customHeight="1">
      <c r="A48" s="2100">
        <f>IF('PR_Grant Management_2'!A44="","",'PR_Grant Management_2'!A44)</f>
      </c>
      <c r="B48" s="2101"/>
      <c r="C48" s="2101"/>
      <c r="D48" s="2095"/>
      <c r="E48" s="2096"/>
      <c r="F48" s="2096"/>
      <c r="G48" s="2096"/>
      <c r="H48" s="2096"/>
      <c r="I48" s="2096"/>
      <c r="J48" s="2096"/>
      <c r="K48" s="2096"/>
      <c r="L48" s="2097"/>
      <c r="M48" s="69"/>
      <c r="N48" s="69"/>
      <c r="O48" s="69"/>
      <c r="P48" s="69"/>
      <c r="Q48" s="69"/>
      <c r="R48" s="69"/>
      <c r="S48" s="69"/>
      <c r="T48" s="69"/>
      <c r="U48" s="69"/>
      <c r="V48" s="69"/>
      <c r="W48" s="69"/>
    </row>
    <row r="49" spans="1:23" s="3" customFormat="1" ht="40.5" customHeight="1">
      <c r="A49" s="2100">
        <f>IF('PR_Grant Management_2'!A45="","",'PR_Grant Management_2'!A45)</f>
      </c>
      <c r="B49" s="2101"/>
      <c r="C49" s="2101"/>
      <c r="D49" s="2095"/>
      <c r="E49" s="2096"/>
      <c r="F49" s="2096"/>
      <c r="G49" s="2096"/>
      <c r="H49" s="2096"/>
      <c r="I49" s="2096"/>
      <c r="J49" s="2096"/>
      <c r="K49" s="2096"/>
      <c r="L49" s="2097"/>
      <c r="M49" s="69"/>
      <c r="N49" s="69"/>
      <c r="O49" s="69"/>
      <c r="P49" s="69"/>
      <c r="Q49" s="69"/>
      <c r="R49" s="69"/>
      <c r="S49" s="69"/>
      <c r="T49" s="69"/>
      <c r="U49" s="69"/>
      <c r="V49" s="69"/>
      <c r="W49" s="69"/>
    </row>
    <row r="50" spans="1:23" s="3" customFormat="1" ht="40.5" customHeight="1">
      <c r="A50" s="2100">
        <f>IF('PR_Grant Management_2'!A46="","",'PR_Grant Management_2'!A46)</f>
      </c>
      <c r="B50" s="2101"/>
      <c r="C50" s="2101"/>
      <c r="D50" s="2095"/>
      <c r="E50" s="2096"/>
      <c r="F50" s="2096"/>
      <c r="G50" s="2096"/>
      <c r="H50" s="2096"/>
      <c r="I50" s="2096"/>
      <c r="J50" s="2096"/>
      <c r="K50" s="2096"/>
      <c r="L50" s="2097"/>
      <c r="M50" s="69"/>
      <c r="N50" s="69"/>
      <c r="O50" s="69"/>
      <c r="P50" s="69"/>
      <c r="Q50" s="69"/>
      <c r="R50" s="69"/>
      <c r="S50" s="69"/>
      <c r="T50" s="69"/>
      <c r="U50" s="69"/>
      <c r="V50" s="69"/>
      <c r="W50" s="69"/>
    </row>
    <row r="51" spans="1:23" s="31" customFormat="1" ht="16.5" customHeight="1">
      <c r="A51" s="890"/>
      <c r="B51" s="686"/>
      <c r="C51" s="687"/>
      <c r="D51" s="687"/>
      <c r="E51" s="688"/>
      <c r="F51" s="689"/>
      <c r="G51" s="689"/>
      <c r="H51" s="689"/>
      <c r="I51" s="690"/>
      <c r="J51" s="686"/>
      <c r="K51" s="688"/>
      <c r="L51" s="687"/>
      <c r="M51" s="69"/>
      <c r="N51" s="69"/>
      <c r="O51" s="69"/>
      <c r="P51" s="69"/>
      <c r="Q51" s="69"/>
      <c r="R51" s="69"/>
      <c r="S51" s="69"/>
      <c r="T51" s="69"/>
      <c r="U51" s="69"/>
      <c r="V51" s="69"/>
      <c r="W51" s="69"/>
    </row>
    <row r="52" spans="10:23" s="72" customFormat="1" ht="12.75">
      <c r="J52" s="539"/>
      <c r="M52" s="69"/>
      <c r="N52" s="69"/>
      <c r="O52" s="69"/>
      <c r="P52" s="69"/>
      <c r="Q52" s="69"/>
      <c r="R52" s="69"/>
      <c r="S52" s="69"/>
      <c r="T52" s="69"/>
      <c r="U52" s="69"/>
      <c r="V52" s="69"/>
      <c r="W52" s="69"/>
    </row>
    <row r="53" spans="1:23" s="536" customFormat="1" ht="25.5" customHeight="1">
      <c r="A53" s="2111" t="s">
        <v>507</v>
      </c>
      <c r="B53" s="2111"/>
      <c r="C53" s="2111"/>
      <c r="D53" s="2111"/>
      <c r="E53" s="2111"/>
      <c r="F53" s="2111"/>
      <c r="G53" s="2111"/>
      <c r="H53" s="2111"/>
      <c r="I53" s="2111"/>
      <c r="J53" s="2111"/>
      <c r="K53" s="2111"/>
      <c r="L53" s="2111"/>
      <c r="M53" s="987"/>
      <c r="N53" s="987"/>
      <c r="O53" s="987"/>
      <c r="P53" s="987"/>
      <c r="Q53" s="987"/>
      <c r="R53" s="987"/>
      <c r="S53" s="987"/>
      <c r="T53" s="987"/>
      <c r="U53" s="987"/>
      <c r="V53" s="987"/>
      <c r="W53" s="987"/>
    </row>
    <row r="54" spans="1:23" s="611" customFormat="1" ht="37.5" customHeight="1" thickBot="1">
      <c r="A54" s="1687" t="s">
        <v>190</v>
      </c>
      <c r="B54" s="1687"/>
      <c r="C54" s="1687"/>
      <c r="D54" s="1687"/>
      <c r="E54" s="1687"/>
      <c r="F54" s="1687"/>
      <c r="G54" s="1687"/>
      <c r="H54" s="1687"/>
      <c r="I54" s="1687"/>
      <c r="J54" s="1687"/>
      <c r="K54" s="1687"/>
      <c r="L54" s="2107"/>
      <c r="M54" s="987"/>
      <c r="N54" s="987"/>
      <c r="O54" s="987"/>
      <c r="P54" s="987"/>
      <c r="Q54" s="987"/>
      <c r="R54" s="987"/>
      <c r="S54" s="987"/>
      <c r="T54" s="987"/>
      <c r="U54" s="987"/>
      <c r="V54" s="987"/>
      <c r="W54" s="987"/>
    </row>
    <row r="55" spans="1:23" s="611" customFormat="1" ht="28.5" customHeight="1" thickBot="1">
      <c r="A55" s="739"/>
      <c r="B55" s="740"/>
      <c r="C55" s="2102" t="s">
        <v>432</v>
      </c>
      <c r="D55" s="2103"/>
      <c r="E55" s="2113" t="s">
        <v>433</v>
      </c>
      <c r="F55" s="2114"/>
      <c r="G55" s="2114"/>
      <c r="H55" s="2114"/>
      <c r="I55" s="2114"/>
      <c r="J55" s="2114"/>
      <c r="K55" s="2114"/>
      <c r="L55" s="2115"/>
      <c r="M55" s="987"/>
      <c r="N55" s="987"/>
      <c r="O55" s="987"/>
      <c r="P55" s="987"/>
      <c r="Q55" s="987"/>
      <c r="R55" s="987"/>
      <c r="S55" s="987"/>
      <c r="T55" s="987"/>
      <c r="U55" s="987"/>
      <c r="V55" s="987"/>
      <c r="W55" s="987"/>
    </row>
    <row r="56" spans="1:23" s="536" customFormat="1" ht="23.25" customHeight="1">
      <c r="A56" s="1634" t="s">
        <v>221</v>
      </c>
      <c r="B56" s="2110"/>
      <c r="C56" s="512" t="s">
        <v>51</v>
      </c>
      <c r="D56" s="512" t="s">
        <v>6</v>
      </c>
      <c r="E56" s="612" t="s">
        <v>51</v>
      </c>
      <c r="F56" s="1995" t="s">
        <v>6</v>
      </c>
      <c r="G56" s="2112"/>
      <c r="H56" s="2112"/>
      <c r="I56" s="2112"/>
      <c r="J56" s="2093" t="s">
        <v>222</v>
      </c>
      <c r="K56" s="2093"/>
      <c r="L56" s="2094"/>
      <c r="M56" s="987"/>
      <c r="N56" s="987"/>
      <c r="O56" s="987"/>
      <c r="P56" s="987"/>
      <c r="Q56" s="987"/>
      <c r="R56" s="987"/>
      <c r="S56" s="987"/>
      <c r="T56" s="987"/>
      <c r="U56" s="987"/>
      <c r="V56" s="987"/>
      <c r="W56" s="987"/>
    </row>
    <row r="57" spans="1:23" s="536" customFormat="1" ht="41.25" customHeight="1">
      <c r="A57" s="2086" t="s">
        <v>411</v>
      </c>
      <c r="B57" s="2087"/>
      <c r="C57" s="822">
        <f>IF('PR_Grant Management_2'!E53="","",'PR_Grant Management_2'!E53)</f>
      </c>
      <c r="D57" s="823" t="str">
        <f>IF('PR_Grant Management_2'!F53="","",'PR_Grant Management_2'!F53)</f>
        <v>Submitted to GF</v>
      </c>
      <c r="E57" s="879"/>
      <c r="F57" s="2088"/>
      <c r="G57" s="2088"/>
      <c r="H57" s="2088"/>
      <c r="I57" s="2088"/>
      <c r="J57" s="2088"/>
      <c r="K57" s="2105"/>
      <c r="L57" s="2106"/>
      <c r="M57" s="987"/>
      <c r="N57" s="987"/>
      <c r="O57" s="987"/>
      <c r="P57" s="987"/>
      <c r="Q57" s="987"/>
      <c r="R57" s="987"/>
      <c r="S57" s="987"/>
      <c r="T57" s="987"/>
      <c r="U57" s="987"/>
      <c r="V57" s="987"/>
      <c r="W57" s="987"/>
    </row>
    <row r="58" spans="1:23" s="536" customFormat="1" ht="41.25" customHeight="1" thickBot="1">
      <c r="A58" s="2098" t="s">
        <v>220</v>
      </c>
      <c r="B58" s="2099"/>
      <c r="C58" s="1366">
        <f>IF('PR_Grant Management_2'!E54="","",'PR_Grant Management_2'!E54)</f>
        <v>41333</v>
      </c>
      <c r="D58" s="1367" t="str">
        <f>IF('PR_Grant Management_2'!F54="","",'PR_Grant Management_2'!F54)</f>
        <v>Submitted to GF</v>
      </c>
      <c r="E58" s="1368"/>
      <c r="F58" s="2104"/>
      <c r="G58" s="2104"/>
      <c r="H58" s="2104"/>
      <c r="I58" s="2104"/>
      <c r="J58" s="2091"/>
      <c r="K58" s="2091"/>
      <c r="L58" s="2092"/>
      <c r="M58" s="987"/>
      <c r="N58" s="987"/>
      <c r="O58" s="987"/>
      <c r="P58" s="987"/>
      <c r="Q58" s="987"/>
      <c r="R58" s="987"/>
      <c r="S58" s="987"/>
      <c r="T58" s="987"/>
      <c r="U58" s="987"/>
      <c r="V58" s="987"/>
      <c r="W58" s="987"/>
    </row>
    <row r="59" spans="1:12" ht="15" customHeight="1">
      <c r="A59" s="857"/>
      <c r="B59" s="857"/>
      <c r="C59" s="857"/>
      <c r="D59" s="857"/>
      <c r="E59" s="857"/>
      <c r="F59" s="857"/>
      <c r="G59" s="857"/>
      <c r="H59" s="857"/>
      <c r="I59" s="857"/>
      <c r="J59" s="1033"/>
      <c r="K59" s="857"/>
      <c r="L59" s="857"/>
    </row>
    <row r="70" spans="10:11" ht="12.75">
      <c r="J70" s="2084"/>
      <c r="K70" s="2085"/>
    </row>
    <row r="71" spans="6:11" ht="14.25">
      <c r="F71" s="2084"/>
      <c r="G71" s="2085"/>
      <c r="J71" s="2089"/>
      <c r="K71" s="2090"/>
    </row>
    <row r="72" spans="6:11" ht="14.25">
      <c r="F72" s="2084"/>
      <c r="G72" s="2085"/>
      <c r="J72" s="2089"/>
      <c r="K72" s="2090"/>
    </row>
    <row r="73" spans="6:11" ht="14.25">
      <c r="F73" s="2084"/>
      <c r="G73" s="2085"/>
      <c r="J73" s="2089"/>
      <c r="K73" s="2090"/>
    </row>
    <row r="74" spans="6:11" ht="14.25">
      <c r="F74" s="2084"/>
      <c r="G74" s="2085"/>
      <c r="J74" s="2089"/>
      <c r="K74" s="2090"/>
    </row>
    <row r="75" spans="6:11" ht="14.25">
      <c r="F75" s="2084"/>
      <c r="G75" s="2085"/>
      <c r="J75" s="2089"/>
      <c r="K75" s="2090"/>
    </row>
    <row r="76" spans="6:11" ht="14.25">
      <c r="F76" s="2084"/>
      <c r="G76" s="2085"/>
      <c r="J76" s="2089"/>
      <c r="K76" s="2090"/>
    </row>
    <row r="77" spans="6:7" ht="12.75">
      <c r="F77" s="2084"/>
      <c r="G77" s="2085"/>
    </row>
  </sheetData>
  <sheetProtection formatCells="0" formatColumns="0" formatRows="0" insertRows="0"/>
  <mergeCells count="100">
    <mergeCell ref="A49:C49"/>
    <mergeCell ref="D49:L49"/>
    <mergeCell ref="A47:L47"/>
    <mergeCell ref="A45:C45"/>
    <mergeCell ref="D45:L45"/>
    <mergeCell ref="A46:C46"/>
    <mergeCell ref="D46:L46"/>
    <mergeCell ref="A48:C48"/>
    <mergeCell ref="D48:L48"/>
    <mergeCell ref="A42:C42"/>
    <mergeCell ref="D42:L42"/>
    <mergeCell ref="A43:C43"/>
    <mergeCell ref="D43:L43"/>
    <mergeCell ref="A44:C44"/>
    <mergeCell ref="D44:L44"/>
    <mergeCell ref="A27:L27"/>
    <mergeCell ref="F23:L23"/>
    <mergeCell ref="A24:C24"/>
    <mergeCell ref="F24:L24"/>
    <mergeCell ref="A25:C25"/>
    <mergeCell ref="F25:L25"/>
    <mergeCell ref="A26:C26"/>
    <mergeCell ref="F26:L26"/>
    <mergeCell ref="A12:L12"/>
    <mergeCell ref="A13:L13"/>
    <mergeCell ref="A11:L11"/>
    <mergeCell ref="A17:C17"/>
    <mergeCell ref="A18:C18"/>
    <mergeCell ref="F17:L17"/>
    <mergeCell ref="F18:L18"/>
    <mergeCell ref="F16:L16"/>
    <mergeCell ref="A16:C16"/>
    <mergeCell ref="E14:L14"/>
    <mergeCell ref="F15:L15"/>
    <mergeCell ref="A15:C15"/>
    <mergeCell ref="A36:C36"/>
    <mergeCell ref="F29:L29"/>
    <mergeCell ref="F30:L30"/>
    <mergeCell ref="A22:C22"/>
    <mergeCell ref="A30:C30"/>
    <mergeCell ref="F19:L19"/>
    <mergeCell ref="A19:C19"/>
    <mergeCell ref="A23:C23"/>
    <mergeCell ref="A38:C38"/>
    <mergeCell ref="F20:L20"/>
    <mergeCell ref="A20:C20"/>
    <mergeCell ref="A21:C21"/>
    <mergeCell ref="F21:L21"/>
    <mergeCell ref="F22:L22"/>
    <mergeCell ref="A29:C29"/>
    <mergeCell ref="D35:L35"/>
    <mergeCell ref="A28:C28"/>
    <mergeCell ref="F28:L28"/>
    <mergeCell ref="D38:L38"/>
    <mergeCell ref="J70:K70"/>
    <mergeCell ref="A56:B56"/>
    <mergeCell ref="A53:L53"/>
    <mergeCell ref="F56:I56"/>
    <mergeCell ref="A39:C39"/>
    <mergeCell ref="D41:L41"/>
    <mergeCell ref="D50:L50"/>
    <mergeCell ref="A50:C50"/>
    <mergeCell ref="E55:L55"/>
    <mergeCell ref="J76:K76"/>
    <mergeCell ref="J74:K74"/>
    <mergeCell ref="J75:K75"/>
    <mergeCell ref="F73:G73"/>
    <mergeCell ref="J72:K72"/>
    <mergeCell ref="J73:K73"/>
    <mergeCell ref="F72:G72"/>
    <mergeCell ref="A1:J1"/>
    <mergeCell ref="A3:B3"/>
    <mergeCell ref="C3:F3"/>
    <mergeCell ref="C6:F6"/>
    <mergeCell ref="A10:L10"/>
    <mergeCell ref="D37:L37"/>
    <mergeCell ref="A37:C37"/>
    <mergeCell ref="A35:C35"/>
    <mergeCell ref="A34:L34"/>
    <mergeCell ref="D36:L36"/>
    <mergeCell ref="F71:G71"/>
    <mergeCell ref="D39:L39"/>
    <mergeCell ref="D40:L40"/>
    <mergeCell ref="A58:B58"/>
    <mergeCell ref="A41:C41"/>
    <mergeCell ref="A40:C40"/>
    <mergeCell ref="C55:D55"/>
    <mergeCell ref="F58:I58"/>
    <mergeCell ref="J57:L57"/>
    <mergeCell ref="A54:L54"/>
    <mergeCell ref="F77:G77"/>
    <mergeCell ref="A32:L32"/>
    <mergeCell ref="F75:G75"/>
    <mergeCell ref="F76:G76"/>
    <mergeCell ref="F74:G74"/>
    <mergeCell ref="A57:B57"/>
    <mergeCell ref="F57:I57"/>
    <mergeCell ref="J71:K71"/>
    <mergeCell ref="J58:L58"/>
    <mergeCell ref="J56:L56"/>
  </mergeCells>
  <conditionalFormatting sqref="C53:E53">
    <cfRule type="cellIs" priority="37" dxfId="4" operator="notEqual" stopIfTrue="1">
      <formula>B53</formula>
    </cfRule>
    <cfRule type="cellIs" priority="38" dxfId="22" operator="notEqual" stopIfTrue="1">
      <formula>A53</formula>
    </cfRule>
  </conditionalFormatting>
  <conditionalFormatting sqref="B57:B58 B53">
    <cfRule type="cellIs" priority="33" dxfId="4" operator="notEqual" stopIfTrue="1">
      <formula>A53</formula>
    </cfRule>
    <cfRule type="cellIs" priority="34" dxfId="22" operator="notEqual" stopIfTrue="1">
      <formula>'LFA_Grant Management_2'!#REF!</formula>
    </cfRule>
  </conditionalFormatting>
  <conditionalFormatting sqref="A53:A54 A56:A58 A31">
    <cfRule type="cellIs" priority="50" dxfId="4" operator="notEqual" stopIfTrue="1">
      <formula>'LFA_Grant Management_2'!#REF!</formula>
    </cfRule>
    <cfRule type="cellIs" priority="51" dxfId="22" operator="notEqual" stopIfTrue="1">
      <formula>'LFA_Grant Management_2'!#REF!</formula>
    </cfRule>
  </conditionalFormatting>
  <conditionalFormatting sqref="D51:I51 A36:A51">
    <cfRule type="cellIs" priority="55" dxfId="21" operator="notEqual" stopIfTrue="1">
      <formula>'LFA_Grant Management_2'!#REF!</formula>
    </cfRule>
  </conditionalFormatting>
  <conditionalFormatting sqref="A28:C30 A27 A16:C26">
    <cfRule type="cellIs" priority="67" dxfId="4" operator="notEqual" stopIfTrue="1">
      <formula>'LFA_Grant Management_2'!#REF!</formula>
    </cfRule>
  </conditionalFormatting>
  <dataValidations count="2">
    <dataValidation type="list" allowBlank="1" showInputMessage="1" showErrorMessage="1" sqref="J71:K76 E16:E26 E28:E31">
      <formula1>"Met,Unmet - In Progress, Unmet - Not started"</formula1>
    </dataValidation>
    <dataValidation type="list" allowBlank="1" showInputMessage="1" showErrorMessage="1" sqref="F57:I58">
      <formula1>"Submitted to GF, Preparation on track, Overdue"</formula1>
    </dataValidation>
  </dataValidations>
  <printOptions horizontalCentered="1"/>
  <pageMargins left="0.7480314960629921" right="0.7480314960629921" top="0.5905511811023623" bottom="0.7874015748031497" header="0.5118110236220472" footer="0.5118110236220472"/>
  <pageSetup cellComments="asDisplayed" fitToHeight="0" fitToWidth="1" horizontalDpi="600" verticalDpi="600" orientation="landscape" paperSize="9" scale="52" r:id="rId1"/>
  <headerFooter alignWithMargins="0">
    <oddFooter>&amp;L&amp;9&amp;F&amp;C&amp;A&amp;R&amp;9Page &amp;P of &amp;N</oddFooter>
  </headerFooter>
  <rowBreaks count="1" manualBreakCount="1">
    <brk id="30" max="11" man="1"/>
  </rowBreaks>
</worksheet>
</file>

<file path=xl/worksheets/sheet18.xml><?xml version="1.0" encoding="utf-8"?>
<worksheet xmlns="http://schemas.openxmlformats.org/spreadsheetml/2006/main" xmlns:r="http://schemas.openxmlformats.org/officeDocument/2006/relationships">
  <sheetPr>
    <tabColor indexed="40"/>
    <pageSetUpPr fitToPage="1"/>
  </sheetPr>
  <dimension ref="A1:IE76"/>
  <sheetViews>
    <sheetView view="pageBreakPreview" zoomScale="70" zoomScaleNormal="55" zoomScaleSheetLayoutView="70" zoomScalePageLayoutView="0" workbookViewId="0" topLeftCell="A4">
      <selection activeCell="F54" sqref="F54"/>
    </sheetView>
  </sheetViews>
  <sheetFormatPr defaultColWidth="0" defaultRowHeight="12.75"/>
  <cols>
    <col min="1" max="1" width="23.140625" style="1049" customWidth="1"/>
    <col min="2" max="2" width="32.28125" style="1049" customWidth="1"/>
    <col min="3" max="3" width="18.8515625" style="1049" customWidth="1"/>
    <col min="4" max="4" width="16.00390625" style="1049" customWidth="1"/>
    <col min="5" max="5" width="15.8515625" style="1049" customWidth="1"/>
    <col min="6" max="6" width="27.140625" style="1049" customWidth="1"/>
    <col min="7" max="7" width="48.7109375" style="1049" customWidth="1"/>
    <col min="8" max="8" width="24.7109375" style="1049" customWidth="1"/>
    <col min="9" max="9" width="20.140625" style="1049" customWidth="1"/>
    <col min="10" max="10" width="14.421875" style="1049" customWidth="1"/>
    <col min="11" max="11" width="75.140625" style="1049" customWidth="1"/>
    <col min="12" max="12" width="18.57421875" style="1048" customWidth="1"/>
    <col min="13" max="25" width="9.140625" style="1049" hidden="1" customWidth="1"/>
    <col min="26" max="239" width="9.140625" style="1049" customWidth="1"/>
    <col min="240" max="16384" width="0" style="1049" hidden="1" customWidth="1"/>
  </cols>
  <sheetData>
    <row r="1" spans="1:239" s="3" customFormat="1" ht="25.5" customHeight="1">
      <c r="A1" s="1956" t="s">
        <v>282</v>
      </c>
      <c r="B1" s="1956"/>
      <c r="C1" s="1956"/>
      <c r="D1" s="1956"/>
      <c r="E1" s="1956"/>
      <c r="F1" s="1956"/>
      <c r="G1" s="1956"/>
      <c r="H1" s="1956"/>
      <c r="I1" s="1956"/>
      <c r="J1" s="1956"/>
      <c r="K1" s="1956"/>
      <c r="L1" s="1039"/>
      <c r="M1" s="69"/>
      <c r="N1" s="69"/>
      <c r="O1" s="69"/>
      <c r="P1" s="69"/>
      <c r="Q1" s="69"/>
      <c r="R1" s="69"/>
      <c r="S1" s="69"/>
      <c r="T1" s="69"/>
      <c r="U1" s="69"/>
      <c r="V1" s="69"/>
      <c r="W1" s="69"/>
      <c r="X1" s="69"/>
      <c r="Y1" s="69"/>
      <c r="Z1" s="69"/>
      <c r="AA1" s="69"/>
      <c r="AB1" s="69"/>
      <c r="AC1" s="69"/>
      <c r="AD1" s="69"/>
      <c r="AE1" s="69"/>
      <c r="AF1" s="69"/>
      <c r="AG1" s="69"/>
      <c r="AH1" s="69"/>
      <c r="AI1" s="69"/>
      <c r="AJ1" s="69"/>
      <c r="AK1" s="69"/>
      <c r="AL1" s="69"/>
      <c r="AM1" s="69"/>
      <c r="AN1" s="69"/>
      <c r="AO1" s="69"/>
      <c r="AP1" s="69"/>
      <c r="AQ1" s="69"/>
      <c r="AR1" s="69"/>
      <c r="AS1" s="69"/>
      <c r="AT1" s="69"/>
      <c r="AU1" s="69"/>
      <c r="AV1" s="69"/>
      <c r="AW1" s="69"/>
      <c r="AX1" s="69"/>
      <c r="AY1" s="69"/>
      <c r="AZ1" s="69"/>
      <c r="BA1" s="69"/>
      <c r="BB1" s="69"/>
      <c r="BC1" s="69"/>
      <c r="BD1" s="69"/>
      <c r="BE1" s="69"/>
      <c r="BF1" s="69"/>
      <c r="BG1" s="69"/>
      <c r="BH1" s="69"/>
      <c r="BI1" s="69"/>
      <c r="BJ1" s="69"/>
      <c r="BK1" s="69"/>
      <c r="BL1" s="69"/>
      <c r="BM1" s="69"/>
      <c r="BN1" s="69"/>
      <c r="BO1" s="69"/>
      <c r="BP1" s="69"/>
      <c r="BQ1" s="69"/>
      <c r="BR1" s="69"/>
      <c r="BS1" s="69"/>
      <c r="BT1" s="69"/>
      <c r="BU1" s="69"/>
      <c r="BV1" s="69"/>
      <c r="BW1" s="69"/>
      <c r="BX1" s="69"/>
      <c r="BY1" s="69"/>
      <c r="BZ1" s="69"/>
      <c r="CA1" s="69"/>
      <c r="CB1" s="69"/>
      <c r="CC1" s="69"/>
      <c r="CD1" s="69"/>
      <c r="CE1" s="69"/>
      <c r="CF1" s="69"/>
      <c r="CG1" s="69"/>
      <c r="CH1" s="69"/>
      <c r="CI1" s="69"/>
      <c r="CJ1" s="69"/>
      <c r="CK1" s="69"/>
      <c r="CL1" s="69"/>
      <c r="CM1" s="69"/>
      <c r="CN1" s="69"/>
      <c r="CO1" s="69"/>
      <c r="CP1" s="69"/>
      <c r="CQ1" s="69"/>
      <c r="CR1" s="69"/>
      <c r="CS1" s="69"/>
      <c r="CT1" s="69"/>
      <c r="CU1" s="69"/>
      <c r="CV1" s="69"/>
      <c r="CW1" s="69"/>
      <c r="CX1" s="69"/>
      <c r="CY1" s="69"/>
      <c r="CZ1" s="69"/>
      <c r="DA1" s="69"/>
      <c r="DB1" s="69"/>
      <c r="DC1" s="69"/>
      <c r="DD1" s="69"/>
      <c r="DE1" s="69"/>
      <c r="DF1" s="69"/>
      <c r="DG1" s="69"/>
      <c r="DH1" s="69"/>
      <c r="DI1" s="69"/>
      <c r="DJ1" s="69"/>
      <c r="DK1" s="69"/>
      <c r="DL1" s="69"/>
      <c r="DM1" s="69"/>
      <c r="DN1" s="69"/>
      <c r="DO1" s="69"/>
      <c r="DP1" s="69"/>
      <c r="DQ1" s="69"/>
      <c r="DR1" s="69"/>
      <c r="DS1" s="69"/>
      <c r="DT1" s="69"/>
      <c r="DU1" s="69"/>
      <c r="DV1" s="69"/>
      <c r="DW1" s="69"/>
      <c r="DX1" s="69"/>
      <c r="DY1" s="69"/>
      <c r="DZ1" s="69"/>
      <c r="EA1" s="69"/>
      <c r="EB1" s="69"/>
      <c r="EC1" s="69"/>
      <c r="ED1" s="69"/>
      <c r="EE1" s="69"/>
      <c r="EF1" s="69"/>
      <c r="EG1" s="69"/>
      <c r="EH1" s="69"/>
      <c r="EI1" s="69"/>
      <c r="EJ1" s="69"/>
      <c r="EK1" s="69"/>
      <c r="EL1" s="69"/>
      <c r="EM1" s="69"/>
      <c r="EN1" s="69"/>
      <c r="EO1" s="69"/>
      <c r="EP1" s="69"/>
      <c r="EQ1" s="69"/>
      <c r="ER1" s="69"/>
      <c r="ES1" s="69"/>
      <c r="ET1" s="69"/>
      <c r="EU1" s="69"/>
      <c r="EV1" s="69"/>
      <c r="EW1" s="69"/>
      <c r="EX1" s="69"/>
      <c r="EY1" s="69"/>
      <c r="EZ1" s="69"/>
      <c r="FA1" s="69"/>
      <c r="FB1" s="69"/>
      <c r="FC1" s="69"/>
      <c r="FD1" s="69"/>
      <c r="FE1" s="69"/>
      <c r="FF1" s="69"/>
      <c r="FG1" s="69"/>
      <c r="FH1" s="69"/>
      <c r="FI1" s="69"/>
      <c r="FJ1" s="69"/>
      <c r="FK1" s="69"/>
      <c r="FL1" s="69"/>
      <c r="FM1" s="69"/>
      <c r="FN1" s="69"/>
      <c r="FO1" s="69"/>
      <c r="FP1" s="69"/>
      <c r="FQ1" s="69"/>
      <c r="FR1" s="69"/>
      <c r="FS1" s="69"/>
      <c r="FT1" s="69"/>
      <c r="FU1" s="69"/>
      <c r="FV1" s="69"/>
      <c r="FW1" s="69"/>
      <c r="FX1" s="69"/>
      <c r="FY1" s="69"/>
      <c r="FZ1" s="69"/>
      <c r="GA1" s="69"/>
      <c r="GB1" s="69"/>
      <c r="GC1" s="69"/>
      <c r="GD1" s="69"/>
      <c r="GE1" s="69"/>
      <c r="GF1" s="69"/>
      <c r="GG1" s="69"/>
      <c r="GH1" s="69"/>
      <c r="GI1" s="69"/>
      <c r="GJ1" s="69"/>
      <c r="GK1" s="69"/>
      <c r="GL1" s="69"/>
      <c r="GM1" s="69"/>
      <c r="GN1" s="69"/>
      <c r="GO1" s="69"/>
      <c r="GP1" s="69"/>
      <c r="GQ1" s="69"/>
      <c r="GR1" s="69"/>
      <c r="GS1" s="69"/>
      <c r="GT1" s="69"/>
      <c r="GU1" s="69"/>
      <c r="GV1" s="69"/>
      <c r="GW1" s="69"/>
      <c r="GX1" s="69"/>
      <c r="GY1" s="69"/>
      <c r="GZ1" s="69"/>
      <c r="HA1" s="69"/>
      <c r="HB1" s="69"/>
      <c r="HC1" s="69"/>
      <c r="HD1" s="69"/>
      <c r="HE1" s="69"/>
      <c r="HF1" s="69"/>
      <c r="HG1" s="69"/>
      <c r="HH1" s="69"/>
      <c r="HI1" s="69"/>
      <c r="HJ1" s="69"/>
      <c r="HK1" s="69"/>
      <c r="HL1" s="69"/>
      <c r="HM1" s="69"/>
      <c r="HN1" s="69"/>
      <c r="HO1" s="69"/>
      <c r="HP1" s="69"/>
      <c r="HQ1" s="69"/>
      <c r="HR1" s="69"/>
      <c r="HS1" s="69"/>
      <c r="HT1" s="69"/>
      <c r="HU1" s="69"/>
      <c r="HV1" s="69"/>
      <c r="HW1" s="69"/>
      <c r="HX1" s="69"/>
      <c r="HY1" s="69"/>
      <c r="HZ1" s="69"/>
      <c r="IA1" s="69"/>
      <c r="IB1" s="69"/>
      <c r="IC1" s="69"/>
      <c r="ID1" s="69"/>
      <c r="IE1" s="69"/>
    </row>
    <row r="2" spans="1:239" s="13" customFormat="1" ht="27" customHeight="1" thickBot="1">
      <c r="A2" s="98" t="s">
        <v>157</v>
      </c>
      <c r="B2" s="72"/>
      <c r="C2" s="72"/>
      <c r="D2" s="72"/>
      <c r="E2" s="72"/>
      <c r="F2" s="72"/>
      <c r="G2" s="72"/>
      <c r="H2" s="72"/>
      <c r="I2" s="72"/>
      <c r="J2" s="72"/>
      <c r="K2" s="72"/>
      <c r="L2" s="69"/>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c r="BF2" s="14"/>
      <c r="BG2" s="14"/>
      <c r="BH2" s="14"/>
      <c r="BI2" s="14"/>
      <c r="BJ2" s="14"/>
      <c r="BK2" s="14"/>
      <c r="BL2" s="14"/>
      <c r="BM2" s="14"/>
      <c r="BN2" s="14"/>
      <c r="BO2" s="14"/>
      <c r="BP2" s="14"/>
      <c r="BQ2" s="14"/>
      <c r="BR2" s="14"/>
      <c r="BS2" s="14"/>
      <c r="BT2" s="14"/>
      <c r="BU2" s="14"/>
      <c r="BV2" s="14"/>
      <c r="BW2" s="14"/>
      <c r="BX2" s="14"/>
      <c r="BY2" s="14"/>
      <c r="BZ2" s="14"/>
      <c r="CA2" s="14"/>
      <c r="CB2" s="14"/>
      <c r="CC2" s="14"/>
      <c r="CD2" s="14"/>
      <c r="CE2" s="14"/>
      <c r="CF2" s="14"/>
      <c r="CG2" s="14"/>
      <c r="CH2" s="14"/>
      <c r="CI2" s="14"/>
      <c r="CJ2" s="14"/>
      <c r="CK2" s="14"/>
      <c r="CL2" s="14"/>
      <c r="CM2" s="14"/>
      <c r="CN2" s="14"/>
      <c r="CO2" s="14"/>
      <c r="CP2" s="14"/>
      <c r="CQ2" s="14"/>
      <c r="CR2" s="14"/>
      <c r="CS2" s="14"/>
      <c r="CT2" s="14"/>
      <c r="CU2" s="14"/>
      <c r="CV2" s="14"/>
      <c r="CW2" s="14"/>
      <c r="CX2" s="14"/>
      <c r="CY2" s="14"/>
      <c r="CZ2" s="14"/>
      <c r="DA2" s="14"/>
      <c r="DB2" s="14"/>
      <c r="DC2" s="14"/>
      <c r="DD2" s="14"/>
      <c r="DE2" s="14"/>
      <c r="DF2" s="14"/>
      <c r="DG2" s="14"/>
      <c r="DH2" s="14"/>
      <c r="DI2" s="14"/>
      <c r="DJ2" s="14"/>
      <c r="DK2" s="14"/>
      <c r="DL2" s="14"/>
      <c r="DM2" s="14"/>
      <c r="DN2" s="14"/>
      <c r="DO2" s="14"/>
      <c r="DP2" s="14"/>
      <c r="DQ2" s="14"/>
      <c r="DR2" s="14"/>
      <c r="DS2" s="14"/>
      <c r="DT2" s="14"/>
      <c r="DU2" s="14"/>
      <c r="DV2" s="14"/>
      <c r="DW2" s="14"/>
      <c r="DX2" s="14"/>
      <c r="DY2" s="14"/>
      <c r="DZ2" s="14"/>
      <c r="EA2" s="14"/>
      <c r="EB2" s="14"/>
      <c r="EC2" s="14"/>
      <c r="ED2" s="14"/>
      <c r="EE2" s="14"/>
      <c r="EF2" s="14"/>
      <c r="EG2" s="14"/>
      <c r="EH2" s="14"/>
      <c r="EI2" s="14"/>
      <c r="EJ2" s="14"/>
      <c r="EK2" s="14"/>
      <c r="EL2" s="14"/>
      <c r="EM2" s="14"/>
      <c r="EN2" s="14"/>
      <c r="EO2" s="14"/>
      <c r="EP2" s="14"/>
      <c r="EQ2" s="14"/>
      <c r="ER2" s="14"/>
      <c r="ES2" s="14"/>
      <c r="ET2" s="14"/>
      <c r="EU2" s="14"/>
      <c r="EV2" s="14"/>
      <c r="EW2" s="14"/>
      <c r="EX2" s="14"/>
      <c r="EY2" s="14"/>
      <c r="EZ2" s="14"/>
      <c r="FA2" s="14"/>
      <c r="FB2" s="14"/>
      <c r="FC2" s="14"/>
      <c r="FD2" s="14"/>
      <c r="FE2" s="14"/>
      <c r="FF2" s="14"/>
      <c r="FG2" s="14"/>
      <c r="FH2" s="14"/>
      <c r="FI2" s="14"/>
      <c r="FJ2" s="14"/>
      <c r="FK2" s="14"/>
      <c r="FL2" s="14"/>
      <c r="FM2" s="14"/>
      <c r="FN2" s="14"/>
      <c r="FO2" s="14"/>
      <c r="FP2" s="14"/>
      <c r="FQ2" s="14"/>
      <c r="FR2" s="14"/>
      <c r="FS2" s="14"/>
      <c r="FT2" s="14"/>
      <c r="FU2" s="14"/>
      <c r="FV2" s="14"/>
      <c r="FW2" s="14"/>
      <c r="FX2" s="14"/>
      <c r="FY2" s="14"/>
      <c r="FZ2" s="14"/>
      <c r="GA2" s="14"/>
      <c r="GB2" s="14"/>
      <c r="GC2" s="14"/>
      <c r="GD2" s="14"/>
      <c r="GE2" s="14"/>
      <c r="GF2" s="14"/>
      <c r="GG2" s="14"/>
      <c r="GH2" s="14"/>
      <c r="GI2" s="14"/>
      <c r="GJ2" s="14"/>
      <c r="GK2" s="14"/>
      <c r="GL2" s="14"/>
      <c r="GM2" s="14"/>
      <c r="GN2" s="14"/>
      <c r="GO2" s="14"/>
      <c r="GP2" s="14"/>
      <c r="GQ2" s="14"/>
      <c r="GR2" s="14"/>
      <c r="GS2" s="14"/>
      <c r="GT2" s="14"/>
      <c r="GU2" s="14"/>
      <c r="GV2" s="14"/>
      <c r="GW2" s="14"/>
      <c r="GX2" s="14"/>
      <c r="GY2" s="14"/>
      <c r="GZ2" s="14"/>
      <c r="HA2" s="14"/>
      <c r="HB2" s="14"/>
      <c r="HC2" s="14"/>
      <c r="HD2" s="14"/>
      <c r="HE2" s="14"/>
      <c r="HF2" s="14"/>
      <c r="HG2" s="14"/>
      <c r="HH2" s="14"/>
      <c r="HI2" s="14"/>
      <c r="HJ2" s="14"/>
      <c r="HK2" s="14"/>
      <c r="HL2" s="14"/>
      <c r="HM2" s="14"/>
      <c r="HN2" s="14"/>
      <c r="HO2" s="14"/>
      <c r="HP2" s="14"/>
      <c r="HQ2" s="14"/>
      <c r="HR2" s="14"/>
      <c r="HS2" s="14"/>
      <c r="HT2" s="14"/>
      <c r="HU2" s="14"/>
      <c r="HV2" s="14"/>
      <c r="HW2" s="14"/>
      <c r="HX2" s="14"/>
      <c r="HY2" s="14"/>
      <c r="HZ2" s="14"/>
      <c r="IA2" s="14"/>
      <c r="IB2" s="14"/>
      <c r="IC2" s="14"/>
      <c r="ID2" s="14"/>
      <c r="IE2" s="14"/>
    </row>
    <row r="3" spans="1:239" s="4" customFormat="1" ht="30" customHeight="1" thickBot="1">
      <c r="A3" s="1576" t="s">
        <v>70</v>
      </c>
      <c r="B3" s="1614"/>
      <c r="C3" s="2190" t="str">
        <f>IF('LFA_Programmatic Progress_1A'!C7="","",'LFA_Programmatic Progress_1A'!C7)</f>
        <v>MNT-910-G03-H</v>
      </c>
      <c r="D3" s="2191"/>
      <c r="E3" s="2191"/>
      <c r="F3" s="2191"/>
      <c r="G3" s="2192"/>
      <c r="H3" s="73"/>
      <c r="I3" s="73"/>
      <c r="J3" s="73"/>
      <c r="K3" s="73"/>
      <c r="L3" s="69"/>
      <c r="M3" s="220"/>
      <c r="N3" s="220"/>
      <c r="O3" s="220"/>
      <c r="P3" s="220"/>
      <c r="Q3" s="220"/>
      <c r="R3" s="220"/>
      <c r="S3" s="220"/>
      <c r="T3" s="220"/>
      <c r="U3" s="220"/>
      <c r="V3" s="220"/>
      <c r="W3" s="220"/>
      <c r="X3" s="220"/>
      <c r="Y3" s="220"/>
      <c r="Z3" s="220"/>
      <c r="AA3" s="220"/>
      <c r="AB3" s="220"/>
      <c r="AC3" s="220"/>
      <c r="AD3" s="220"/>
      <c r="AE3" s="220"/>
      <c r="AF3" s="220"/>
      <c r="AG3" s="220"/>
      <c r="AH3" s="220"/>
      <c r="AI3" s="220"/>
      <c r="AJ3" s="220"/>
      <c r="AK3" s="220"/>
      <c r="AL3" s="220"/>
      <c r="AM3" s="220"/>
      <c r="AN3" s="220"/>
      <c r="AO3" s="220"/>
      <c r="AP3" s="220"/>
      <c r="AQ3" s="220"/>
      <c r="AR3" s="220"/>
      <c r="AS3" s="220"/>
      <c r="AT3" s="220"/>
      <c r="AU3" s="220"/>
      <c r="AV3" s="220"/>
      <c r="AW3" s="220"/>
      <c r="AX3" s="220"/>
      <c r="AY3" s="220"/>
      <c r="AZ3" s="220"/>
      <c r="BA3" s="220"/>
      <c r="BB3" s="220"/>
      <c r="BC3" s="220"/>
      <c r="BD3" s="220"/>
      <c r="BE3" s="220"/>
      <c r="BF3" s="220"/>
      <c r="BG3" s="220"/>
      <c r="BH3" s="220"/>
      <c r="BI3" s="220"/>
      <c r="BJ3" s="220"/>
      <c r="BK3" s="220"/>
      <c r="BL3" s="220"/>
      <c r="BM3" s="220"/>
      <c r="BN3" s="220"/>
      <c r="BO3" s="220"/>
      <c r="BP3" s="220"/>
      <c r="BQ3" s="220"/>
      <c r="BR3" s="220"/>
      <c r="BS3" s="220"/>
      <c r="BT3" s="220"/>
      <c r="BU3" s="220"/>
      <c r="BV3" s="220"/>
      <c r="BW3" s="220"/>
      <c r="BX3" s="220"/>
      <c r="BY3" s="220"/>
      <c r="BZ3" s="220"/>
      <c r="CA3" s="220"/>
      <c r="CB3" s="220"/>
      <c r="CC3" s="220"/>
      <c r="CD3" s="220"/>
      <c r="CE3" s="220"/>
      <c r="CF3" s="220"/>
      <c r="CG3" s="220"/>
      <c r="CH3" s="220"/>
      <c r="CI3" s="220"/>
      <c r="CJ3" s="220"/>
      <c r="CK3" s="220"/>
      <c r="CL3" s="220"/>
      <c r="CM3" s="220"/>
      <c r="CN3" s="220"/>
      <c r="CO3" s="220"/>
      <c r="CP3" s="220"/>
      <c r="CQ3" s="220"/>
      <c r="CR3" s="220"/>
      <c r="CS3" s="220"/>
      <c r="CT3" s="220"/>
      <c r="CU3" s="220"/>
      <c r="CV3" s="220"/>
      <c r="CW3" s="220"/>
      <c r="CX3" s="220"/>
      <c r="CY3" s="220"/>
      <c r="CZ3" s="220"/>
      <c r="DA3" s="220"/>
      <c r="DB3" s="220"/>
      <c r="DC3" s="220"/>
      <c r="DD3" s="220"/>
      <c r="DE3" s="220"/>
      <c r="DF3" s="220"/>
      <c r="DG3" s="220"/>
      <c r="DH3" s="220"/>
      <c r="DI3" s="220"/>
      <c r="DJ3" s="220"/>
      <c r="DK3" s="220"/>
      <c r="DL3" s="220"/>
      <c r="DM3" s="220"/>
      <c r="DN3" s="220"/>
      <c r="DO3" s="220"/>
      <c r="DP3" s="220"/>
      <c r="DQ3" s="220"/>
      <c r="DR3" s="220"/>
      <c r="DS3" s="220"/>
      <c r="DT3" s="220"/>
      <c r="DU3" s="220"/>
      <c r="DV3" s="220"/>
      <c r="DW3" s="220"/>
      <c r="DX3" s="220"/>
      <c r="DY3" s="220"/>
      <c r="DZ3" s="220"/>
      <c r="EA3" s="220"/>
      <c r="EB3" s="220"/>
      <c r="EC3" s="220"/>
      <c r="ED3" s="220"/>
      <c r="EE3" s="220"/>
      <c r="EF3" s="220"/>
      <c r="EG3" s="220"/>
      <c r="EH3" s="220"/>
      <c r="EI3" s="220"/>
      <c r="EJ3" s="220"/>
      <c r="EK3" s="220"/>
      <c r="EL3" s="220"/>
      <c r="EM3" s="220"/>
      <c r="EN3" s="220"/>
      <c r="EO3" s="220"/>
      <c r="EP3" s="220"/>
      <c r="EQ3" s="220"/>
      <c r="ER3" s="220"/>
      <c r="ES3" s="220"/>
      <c r="ET3" s="220"/>
      <c r="EU3" s="220"/>
      <c r="EV3" s="220"/>
      <c r="EW3" s="220"/>
      <c r="EX3" s="220"/>
      <c r="EY3" s="220"/>
      <c r="EZ3" s="220"/>
      <c r="FA3" s="220"/>
      <c r="FB3" s="220"/>
      <c r="FC3" s="220"/>
      <c r="FD3" s="220"/>
      <c r="FE3" s="220"/>
      <c r="FF3" s="220"/>
      <c r="FG3" s="220"/>
      <c r="FH3" s="220"/>
      <c r="FI3" s="220"/>
      <c r="FJ3" s="220"/>
      <c r="FK3" s="220"/>
      <c r="FL3" s="220"/>
      <c r="FM3" s="220"/>
      <c r="FN3" s="220"/>
      <c r="FO3" s="220"/>
      <c r="FP3" s="220"/>
      <c r="FQ3" s="220"/>
      <c r="FR3" s="220"/>
      <c r="FS3" s="220"/>
      <c r="FT3" s="220"/>
      <c r="FU3" s="220"/>
      <c r="FV3" s="220"/>
      <c r="FW3" s="220"/>
      <c r="FX3" s="220"/>
      <c r="FY3" s="220"/>
      <c r="FZ3" s="220"/>
      <c r="GA3" s="220"/>
      <c r="GB3" s="220"/>
      <c r="GC3" s="220"/>
      <c r="GD3" s="220"/>
      <c r="GE3" s="220"/>
      <c r="GF3" s="220"/>
      <c r="GG3" s="220"/>
      <c r="GH3" s="220"/>
      <c r="GI3" s="220"/>
      <c r="GJ3" s="220"/>
      <c r="GK3" s="220"/>
      <c r="GL3" s="220"/>
      <c r="GM3" s="220"/>
      <c r="GN3" s="220"/>
      <c r="GO3" s="220"/>
      <c r="GP3" s="220"/>
      <c r="GQ3" s="220"/>
      <c r="GR3" s="220"/>
      <c r="GS3" s="220"/>
      <c r="GT3" s="220"/>
      <c r="GU3" s="220"/>
      <c r="GV3" s="220"/>
      <c r="GW3" s="220"/>
      <c r="GX3" s="220"/>
      <c r="GY3" s="220"/>
      <c r="GZ3" s="220"/>
      <c r="HA3" s="220"/>
      <c r="HB3" s="220"/>
      <c r="HC3" s="220"/>
      <c r="HD3" s="220"/>
      <c r="HE3" s="220"/>
      <c r="HF3" s="220"/>
      <c r="HG3" s="220"/>
      <c r="HH3" s="220"/>
      <c r="HI3" s="220"/>
      <c r="HJ3" s="220"/>
      <c r="HK3" s="220"/>
      <c r="HL3" s="220"/>
      <c r="HM3" s="220"/>
      <c r="HN3" s="220"/>
      <c r="HO3" s="220"/>
      <c r="HP3" s="220"/>
      <c r="HQ3" s="220"/>
      <c r="HR3" s="220"/>
      <c r="HS3" s="220"/>
      <c r="HT3" s="220"/>
      <c r="HU3" s="220"/>
      <c r="HV3" s="220"/>
      <c r="HW3" s="220"/>
      <c r="HX3" s="220"/>
      <c r="HY3" s="220"/>
      <c r="HZ3" s="220"/>
      <c r="IA3" s="220"/>
      <c r="IB3" s="220"/>
      <c r="IC3" s="220"/>
      <c r="ID3" s="220"/>
      <c r="IE3" s="220"/>
    </row>
    <row r="4" spans="1:239" s="4" customFormat="1" ht="15" customHeight="1">
      <c r="A4" s="493" t="s">
        <v>274</v>
      </c>
      <c r="B4" s="513"/>
      <c r="C4" s="1282" t="s">
        <v>280</v>
      </c>
      <c r="D4" s="1936" t="str">
        <f>IF('LFA_Programmatic Progress_1A'!D12="Select","",'LFA_Programmatic Progress_1A'!D12)</f>
        <v>Semester</v>
      </c>
      <c r="E4" s="2188"/>
      <c r="F4" s="5" t="s">
        <v>281</v>
      </c>
      <c r="G4" s="47">
        <f>IF('LFA_Programmatic Progress_1A'!F12="Select","",'LFA_Programmatic Progress_1A'!F12)</f>
        <v>6</v>
      </c>
      <c r="H4" s="73"/>
      <c r="I4" s="220"/>
      <c r="J4" s="73"/>
      <c r="K4" s="73"/>
      <c r="L4" s="69"/>
      <c r="M4" s="220"/>
      <c r="N4" s="220"/>
      <c r="O4" s="220"/>
      <c r="P4" s="220"/>
      <c r="Q4" s="220"/>
      <c r="R4" s="220"/>
      <c r="S4" s="220"/>
      <c r="T4" s="220"/>
      <c r="U4" s="220"/>
      <c r="V4" s="220"/>
      <c r="W4" s="220"/>
      <c r="X4" s="220"/>
      <c r="Y4" s="220"/>
      <c r="Z4" s="220"/>
      <c r="AA4" s="220"/>
      <c r="AB4" s="220"/>
      <c r="AC4" s="220"/>
      <c r="AD4" s="220"/>
      <c r="AE4" s="220"/>
      <c r="AF4" s="220"/>
      <c r="AG4" s="220"/>
      <c r="AH4" s="220"/>
      <c r="AI4" s="220"/>
      <c r="AJ4" s="220"/>
      <c r="AK4" s="220"/>
      <c r="AL4" s="220"/>
      <c r="AM4" s="220"/>
      <c r="AN4" s="220"/>
      <c r="AO4" s="220"/>
      <c r="AP4" s="220"/>
      <c r="AQ4" s="220"/>
      <c r="AR4" s="220"/>
      <c r="AS4" s="220"/>
      <c r="AT4" s="220"/>
      <c r="AU4" s="220"/>
      <c r="AV4" s="220"/>
      <c r="AW4" s="220"/>
      <c r="AX4" s="220"/>
      <c r="AY4" s="220"/>
      <c r="AZ4" s="220"/>
      <c r="BA4" s="220"/>
      <c r="BB4" s="220"/>
      <c r="BC4" s="220"/>
      <c r="BD4" s="220"/>
      <c r="BE4" s="220"/>
      <c r="BF4" s="220"/>
      <c r="BG4" s="220"/>
      <c r="BH4" s="220"/>
      <c r="BI4" s="220"/>
      <c r="BJ4" s="220"/>
      <c r="BK4" s="220"/>
      <c r="BL4" s="220"/>
      <c r="BM4" s="220"/>
      <c r="BN4" s="220"/>
      <c r="BO4" s="220"/>
      <c r="BP4" s="220"/>
      <c r="BQ4" s="220"/>
      <c r="BR4" s="220"/>
      <c r="BS4" s="220"/>
      <c r="BT4" s="220"/>
      <c r="BU4" s="220"/>
      <c r="BV4" s="220"/>
      <c r="BW4" s="220"/>
      <c r="BX4" s="220"/>
      <c r="BY4" s="220"/>
      <c r="BZ4" s="220"/>
      <c r="CA4" s="220"/>
      <c r="CB4" s="220"/>
      <c r="CC4" s="220"/>
      <c r="CD4" s="220"/>
      <c r="CE4" s="220"/>
      <c r="CF4" s="220"/>
      <c r="CG4" s="220"/>
      <c r="CH4" s="220"/>
      <c r="CI4" s="220"/>
      <c r="CJ4" s="220"/>
      <c r="CK4" s="220"/>
      <c r="CL4" s="220"/>
      <c r="CM4" s="220"/>
      <c r="CN4" s="220"/>
      <c r="CO4" s="220"/>
      <c r="CP4" s="220"/>
      <c r="CQ4" s="220"/>
      <c r="CR4" s="220"/>
      <c r="CS4" s="220"/>
      <c r="CT4" s="220"/>
      <c r="CU4" s="220"/>
      <c r="CV4" s="220"/>
      <c r="CW4" s="220"/>
      <c r="CX4" s="220"/>
      <c r="CY4" s="220"/>
      <c r="CZ4" s="220"/>
      <c r="DA4" s="220"/>
      <c r="DB4" s="220"/>
      <c r="DC4" s="220"/>
      <c r="DD4" s="220"/>
      <c r="DE4" s="220"/>
      <c r="DF4" s="220"/>
      <c r="DG4" s="220"/>
      <c r="DH4" s="220"/>
      <c r="DI4" s="220"/>
      <c r="DJ4" s="220"/>
      <c r="DK4" s="220"/>
      <c r="DL4" s="220"/>
      <c r="DM4" s="220"/>
      <c r="DN4" s="220"/>
      <c r="DO4" s="220"/>
      <c r="DP4" s="220"/>
      <c r="DQ4" s="220"/>
      <c r="DR4" s="220"/>
      <c r="DS4" s="220"/>
      <c r="DT4" s="220"/>
      <c r="DU4" s="220"/>
      <c r="DV4" s="220"/>
      <c r="DW4" s="220"/>
      <c r="DX4" s="220"/>
      <c r="DY4" s="220"/>
      <c r="DZ4" s="220"/>
      <c r="EA4" s="220"/>
      <c r="EB4" s="220"/>
      <c r="EC4" s="220"/>
      <c r="ED4" s="220"/>
      <c r="EE4" s="220"/>
      <c r="EF4" s="220"/>
      <c r="EG4" s="220"/>
      <c r="EH4" s="220"/>
      <c r="EI4" s="220"/>
      <c r="EJ4" s="220"/>
      <c r="EK4" s="220"/>
      <c r="EL4" s="220"/>
      <c r="EM4" s="220"/>
      <c r="EN4" s="220"/>
      <c r="EO4" s="220"/>
      <c r="EP4" s="220"/>
      <c r="EQ4" s="220"/>
      <c r="ER4" s="220"/>
      <c r="ES4" s="220"/>
      <c r="ET4" s="220"/>
      <c r="EU4" s="220"/>
      <c r="EV4" s="220"/>
      <c r="EW4" s="220"/>
      <c r="EX4" s="220"/>
      <c r="EY4" s="220"/>
      <c r="EZ4" s="220"/>
      <c r="FA4" s="220"/>
      <c r="FB4" s="220"/>
      <c r="FC4" s="220"/>
      <c r="FD4" s="220"/>
      <c r="FE4" s="220"/>
      <c r="FF4" s="220"/>
      <c r="FG4" s="220"/>
      <c r="FH4" s="220"/>
      <c r="FI4" s="220"/>
      <c r="FJ4" s="220"/>
      <c r="FK4" s="220"/>
      <c r="FL4" s="220"/>
      <c r="FM4" s="220"/>
      <c r="FN4" s="220"/>
      <c r="FO4" s="220"/>
      <c r="FP4" s="220"/>
      <c r="FQ4" s="220"/>
      <c r="FR4" s="220"/>
      <c r="FS4" s="220"/>
      <c r="FT4" s="220"/>
      <c r="FU4" s="220"/>
      <c r="FV4" s="220"/>
      <c r="FW4" s="220"/>
      <c r="FX4" s="220"/>
      <c r="FY4" s="220"/>
      <c r="FZ4" s="220"/>
      <c r="GA4" s="220"/>
      <c r="GB4" s="220"/>
      <c r="GC4" s="220"/>
      <c r="GD4" s="220"/>
      <c r="GE4" s="220"/>
      <c r="GF4" s="220"/>
      <c r="GG4" s="220"/>
      <c r="GH4" s="220"/>
      <c r="GI4" s="220"/>
      <c r="GJ4" s="220"/>
      <c r="GK4" s="220"/>
      <c r="GL4" s="220"/>
      <c r="GM4" s="220"/>
      <c r="GN4" s="220"/>
      <c r="GO4" s="220"/>
      <c r="GP4" s="220"/>
      <c r="GQ4" s="220"/>
      <c r="GR4" s="220"/>
      <c r="GS4" s="220"/>
      <c r="GT4" s="220"/>
      <c r="GU4" s="220"/>
      <c r="GV4" s="220"/>
      <c r="GW4" s="220"/>
      <c r="GX4" s="220"/>
      <c r="GY4" s="220"/>
      <c r="GZ4" s="220"/>
      <c r="HA4" s="220"/>
      <c r="HB4" s="220"/>
      <c r="HC4" s="220"/>
      <c r="HD4" s="220"/>
      <c r="HE4" s="220"/>
      <c r="HF4" s="220"/>
      <c r="HG4" s="220"/>
      <c r="HH4" s="220"/>
      <c r="HI4" s="220"/>
      <c r="HJ4" s="220"/>
      <c r="HK4" s="220"/>
      <c r="HL4" s="220"/>
      <c r="HM4" s="220"/>
      <c r="HN4" s="220"/>
      <c r="HO4" s="220"/>
      <c r="HP4" s="220"/>
      <c r="HQ4" s="220"/>
      <c r="HR4" s="220"/>
      <c r="HS4" s="220"/>
      <c r="HT4" s="220"/>
      <c r="HU4" s="220"/>
      <c r="HV4" s="220"/>
      <c r="HW4" s="220"/>
      <c r="HX4" s="220"/>
      <c r="HY4" s="220"/>
      <c r="HZ4" s="220"/>
      <c r="IA4" s="220"/>
      <c r="IB4" s="220"/>
      <c r="IC4" s="220"/>
      <c r="ID4" s="220"/>
      <c r="IE4" s="220"/>
    </row>
    <row r="5" spans="1:239" s="4" customFormat="1" ht="15" customHeight="1">
      <c r="A5" s="514" t="s">
        <v>275</v>
      </c>
      <c r="B5" s="40"/>
      <c r="C5" s="1283" t="s">
        <v>243</v>
      </c>
      <c r="D5" s="1996">
        <f>IF('LFA_Programmatic Progress_1A'!D13="","",'LFA_Programmatic Progress_1A'!D13)</f>
        <v>41275</v>
      </c>
      <c r="E5" s="2189"/>
      <c r="F5" s="5" t="s">
        <v>261</v>
      </c>
      <c r="G5" s="521">
        <f>IF('LFA_Programmatic Progress_1A'!F13="","",'LFA_Programmatic Progress_1A'!F13)</f>
        <v>41455</v>
      </c>
      <c r="H5" s="1288"/>
      <c r="I5" s="1288"/>
      <c r="J5" s="1288"/>
      <c r="K5" s="1288"/>
      <c r="L5" s="69"/>
      <c r="M5" s="220"/>
      <c r="N5" s="220"/>
      <c r="O5" s="220"/>
      <c r="P5" s="220"/>
      <c r="Q5" s="220"/>
      <c r="R5" s="220"/>
      <c r="S5" s="220"/>
      <c r="T5" s="220"/>
      <c r="U5" s="220"/>
      <c r="V5" s="220"/>
      <c r="W5" s="220"/>
      <c r="X5" s="220"/>
      <c r="Y5" s="220"/>
      <c r="Z5" s="220"/>
      <c r="AA5" s="220"/>
      <c r="AB5" s="220"/>
      <c r="AC5" s="220"/>
      <c r="AD5" s="220"/>
      <c r="AE5" s="220"/>
      <c r="AF5" s="220"/>
      <c r="AG5" s="220"/>
      <c r="AH5" s="220"/>
      <c r="AI5" s="220"/>
      <c r="AJ5" s="220"/>
      <c r="AK5" s="220"/>
      <c r="AL5" s="220"/>
      <c r="AM5" s="220"/>
      <c r="AN5" s="220"/>
      <c r="AO5" s="220"/>
      <c r="AP5" s="220"/>
      <c r="AQ5" s="220"/>
      <c r="AR5" s="220"/>
      <c r="AS5" s="220"/>
      <c r="AT5" s="220"/>
      <c r="AU5" s="220"/>
      <c r="AV5" s="220"/>
      <c r="AW5" s="220"/>
      <c r="AX5" s="220"/>
      <c r="AY5" s="220"/>
      <c r="AZ5" s="220"/>
      <c r="BA5" s="220"/>
      <c r="BB5" s="220"/>
      <c r="BC5" s="220"/>
      <c r="BD5" s="220"/>
      <c r="BE5" s="220"/>
      <c r="BF5" s="220"/>
      <c r="BG5" s="220"/>
      <c r="BH5" s="220"/>
      <c r="BI5" s="220"/>
      <c r="BJ5" s="220"/>
      <c r="BK5" s="220"/>
      <c r="BL5" s="220"/>
      <c r="BM5" s="220"/>
      <c r="BN5" s="220"/>
      <c r="BO5" s="220"/>
      <c r="BP5" s="220"/>
      <c r="BQ5" s="220"/>
      <c r="BR5" s="220"/>
      <c r="BS5" s="220"/>
      <c r="BT5" s="220"/>
      <c r="BU5" s="220"/>
      <c r="BV5" s="220"/>
      <c r="BW5" s="220"/>
      <c r="BX5" s="220"/>
      <c r="BY5" s="220"/>
      <c r="BZ5" s="220"/>
      <c r="CA5" s="220"/>
      <c r="CB5" s="220"/>
      <c r="CC5" s="220"/>
      <c r="CD5" s="220"/>
      <c r="CE5" s="220"/>
      <c r="CF5" s="220"/>
      <c r="CG5" s="220"/>
      <c r="CH5" s="220"/>
      <c r="CI5" s="220"/>
      <c r="CJ5" s="220"/>
      <c r="CK5" s="220"/>
      <c r="CL5" s="220"/>
      <c r="CM5" s="220"/>
      <c r="CN5" s="220"/>
      <c r="CO5" s="220"/>
      <c r="CP5" s="220"/>
      <c r="CQ5" s="220"/>
      <c r="CR5" s="220"/>
      <c r="CS5" s="220"/>
      <c r="CT5" s="220"/>
      <c r="CU5" s="220"/>
      <c r="CV5" s="220"/>
      <c r="CW5" s="220"/>
      <c r="CX5" s="220"/>
      <c r="CY5" s="220"/>
      <c r="CZ5" s="220"/>
      <c r="DA5" s="220"/>
      <c r="DB5" s="220"/>
      <c r="DC5" s="220"/>
      <c r="DD5" s="220"/>
      <c r="DE5" s="220"/>
      <c r="DF5" s="220"/>
      <c r="DG5" s="220"/>
      <c r="DH5" s="220"/>
      <c r="DI5" s="220"/>
      <c r="DJ5" s="220"/>
      <c r="DK5" s="220"/>
      <c r="DL5" s="220"/>
      <c r="DM5" s="220"/>
      <c r="DN5" s="220"/>
      <c r="DO5" s="220"/>
      <c r="DP5" s="220"/>
      <c r="DQ5" s="220"/>
      <c r="DR5" s="220"/>
      <c r="DS5" s="220"/>
      <c r="DT5" s="220"/>
      <c r="DU5" s="220"/>
      <c r="DV5" s="220"/>
      <c r="DW5" s="220"/>
      <c r="DX5" s="220"/>
      <c r="DY5" s="220"/>
      <c r="DZ5" s="220"/>
      <c r="EA5" s="220"/>
      <c r="EB5" s="220"/>
      <c r="EC5" s="220"/>
      <c r="ED5" s="220"/>
      <c r="EE5" s="220"/>
      <c r="EF5" s="220"/>
      <c r="EG5" s="220"/>
      <c r="EH5" s="220"/>
      <c r="EI5" s="220"/>
      <c r="EJ5" s="220"/>
      <c r="EK5" s="220"/>
      <c r="EL5" s="220"/>
      <c r="EM5" s="220"/>
      <c r="EN5" s="220"/>
      <c r="EO5" s="220"/>
      <c r="EP5" s="220"/>
      <c r="EQ5" s="220"/>
      <c r="ER5" s="220"/>
      <c r="ES5" s="220"/>
      <c r="ET5" s="220"/>
      <c r="EU5" s="220"/>
      <c r="EV5" s="220"/>
      <c r="EW5" s="220"/>
      <c r="EX5" s="220"/>
      <c r="EY5" s="220"/>
      <c r="EZ5" s="220"/>
      <c r="FA5" s="220"/>
      <c r="FB5" s="220"/>
      <c r="FC5" s="220"/>
      <c r="FD5" s="220"/>
      <c r="FE5" s="220"/>
      <c r="FF5" s="220"/>
      <c r="FG5" s="220"/>
      <c r="FH5" s="220"/>
      <c r="FI5" s="220"/>
      <c r="FJ5" s="220"/>
      <c r="FK5" s="220"/>
      <c r="FL5" s="220"/>
      <c r="FM5" s="220"/>
      <c r="FN5" s="220"/>
      <c r="FO5" s="220"/>
      <c r="FP5" s="220"/>
      <c r="FQ5" s="220"/>
      <c r="FR5" s="220"/>
      <c r="FS5" s="220"/>
      <c r="FT5" s="220"/>
      <c r="FU5" s="220"/>
      <c r="FV5" s="220"/>
      <c r="FW5" s="220"/>
      <c r="FX5" s="220"/>
      <c r="FY5" s="220"/>
      <c r="FZ5" s="220"/>
      <c r="GA5" s="220"/>
      <c r="GB5" s="220"/>
      <c r="GC5" s="220"/>
      <c r="GD5" s="220"/>
      <c r="GE5" s="220"/>
      <c r="GF5" s="220"/>
      <c r="GG5" s="220"/>
      <c r="GH5" s="220"/>
      <c r="GI5" s="220"/>
      <c r="GJ5" s="220"/>
      <c r="GK5" s="220"/>
      <c r="GL5" s="220"/>
      <c r="GM5" s="220"/>
      <c r="GN5" s="220"/>
      <c r="GO5" s="220"/>
      <c r="GP5" s="220"/>
      <c r="GQ5" s="220"/>
      <c r="GR5" s="220"/>
      <c r="GS5" s="220"/>
      <c r="GT5" s="220"/>
      <c r="GU5" s="220"/>
      <c r="GV5" s="220"/>
      <c r="GW5" s="220"/>
      <c r="GX5" s="220"/>
      <c r="GY5" s="220"/>
      <c r="GZ5" s="220"/>
      <c r="HA5" s="220"/>
      <c r="HB5" s="220"/>
      <c r="HC5" s="220"/>
      <c r="HD5" s="220"/>
      <c r="HE5" s="220"/>
      <c r="HF5" s="220"/>
      <c r="HG5" s="220"/>
      <c r="HH5" s="220"/>
      <c r="HI5" s="220"/>
      <c r="HJ5" s="220"/>
      <c r="HK5" s="220"/>
      <c r="HL5" s="220"/>
      <c r="HM5" s="220"/>
      <c r="HN5" s="220"/>
      <c r="HO5" s="220"/>
      <c r="HP5" s="220"/>
      <c r="HQ5" s="220"/>
      <c r="HR5" s="220"/>
      <c r="HS5" s="220"/>
      <c r="HT5" s="220"/>
      <c r="HU5" s="220"/>
      <c r="HV5" s="220"/>
      <c r="HW5" s="220"/>
      <c r="HX5" s="220"/>
      <c r="HY5" s="220"/>
      <c r="HZ5" s="220"/>
      <c r="IA5" s="220"/>
      <c r="IB5" s="220"/>
      <c r="IC5" s="220"/>
      <c r="ID5" s="220"/>
      <c r="IE5" s="220"/>
    </row>
    <row r="6" spans="1:239" s="4" customFormat="1" ht="15" customHeight="1" thickBot="1">
      <c r="A6" s="55" t="s">
        <v>276</v>
      </c>
      <c r="B6" s="167"/>
      <c r="C6" s="2193">
        <f>IF('LFA_Programmatic Progress_1A'!C14="Select","",'LFA_Programmatic Progress_1A'!C14)</f>
        <v>6</v>
      </c>
      <c r="D6" s="2194"/>
      <c r="E6" s="2194"/>
      <c r="F6" s="2194"/>
      <c r="G6" s="2195"/>
      <c r="H6" s="1288"/>
      <c r="I6" s="1288"/>
      <c r="J6" s="1288"/>
      <c r="K6" s="1288"/>
      <c r="L6" s="69"/>
      <c r="M6" s="220"/>
      <c r="N6" s="220"/>
      <c r="O6" s="220"/>
      <c r="P6" s="220"/>
      <c r="Q6" s="220"/>
      <c r="R6" s="220"/>
      <c r="S6" s="220"/>
      <c r="T6" s="220"/>
      <c r="U6" s="220"/>
      <c r="V6" s="220"/>
      <c r="W6" s="220"/>
      <c r="X6" s="220"/>
      <c r="Y6" s="220"/>
      <c r="Z6" s="220"/>
      <c r="AA6" s="220"/>
      <c r="AB6" s="220"/>
      <c r="AC6" s="220"/>
      <c r="AD6" s="220"/>
      <c r="AE6" s="220"/>
      <c r="AF6" s="220"/>
      <c r="AG6" s="220"/>
      <c r="AH6" s="220"/>
      <c r="AI6" s="220"/>
      <c r="AJ6" s="220"/>
      <c r="AK6" s="220"/>
      <c r="AL6" s="220"/>
      <c r="AM6" s="220"/>
      <c r="AN6" s="220"/>
      <c r="AO6" s="220"/>
      <c r="AP6" s="220"/>
      <c r="AQ6" s="220"/>
      <c r="AR6" s="220"/>
      <c r="AS6" s="220"/>
      <c r="AT6" s="220"/>
      <c r="AU6" s="220"/>
      <c r="AV6" s="220"/>
      <c r="AW6" s="220"/>
      <c r="AX6" s="220"/>
      <c r="AY6" s="220"/>
      <c r="AZ6" s="220"/>
      <c r="BA6" s="220"/>
      <c r="BB6" s="220"/>
      <c r="BC6" s="220"/>
      <c r="BD6" s="220"/>
      <c r="BE6" s="220"/>
      <c r="BF6" s="220"/>
      <c r="BG6" s="220"/>
      <c r="BH6" s="220"/>
      <c r="BI6" s="220"/>
      <c r="BJ6" s="220"/>
      <c r="BK6" s="220"/>
      <c r="BL6" s="220"/>
      <c r="BM6" s="220"/>
      <c r="BN6" s="220"/>
      <c r="BO6" s="220"/>
      <c r="BP6" s="220"/>
      <c r="BQ6" s="220"/>
      <c r="BR6" s="220"/>
      <c r="BS6" s="220"/>
      <c r="BT6" s="220"/>
      <c r="BU6" s="220"/>
      <c r="BV6" s="220"/>
      <c r="BW6" s="220"/>
      <c r="BX6" s="220"/>
      <c r="BY6" s="220"/>
      <c r="BZ6" s="220"/>
      <c r="CA6" s="220"/>
      <c r="CB6" s="220"/>
      <c r="CC6" s="220"/>
      <c r="CD6" s="220"/>
      <c r="CE6" s="220"/>
      <c r="CF6" s="220"/>
      <c r="CG6" s="220"/>
      <c r="CH6" s="220"/>
      <c r="CI6" s="220"/>
      <c r="CJ6" s="220"/>
      <c r="CK6" s="220"/>
      <c r="CL6" s="220"/>
      <c r="CM6" s="220"/>
      <c r="CN6" s="220"/>
      <c r="CO6" s="220"/>
      <c r="CP6" s="220"/>
      <c r="CQ6" s="220"/>
      <c r="CR6" s="220"/>
      <c r="CS6" s="220"/>
      <c r="CT6" s="220"/>
      <c r="CU6" s="220"/>
      <c r="CV6" s="220"/>
      <c r="CW6" s="220"/>
      <c r="CX6" s="220"/>
      <c r="CY6" s="220"/>
      <c r="CZ6" s="220"/>
      <c r="DA6" s="220"/>
      <c r="DB6" s="220"/>
      <c r="DC6" s="220"/>
      <c r="DD6" s="220"/>
      <c r="DE6" s="220"/>
      <c r="DF6" s="220"/>
      <c r="DG6" s="220"/>
      <c r="DH6" s="220"/>
      <c r="DI6" s="220"/>
      <c r="DJ6" s="220"/>
      <c r="DK6" s="220"/>
      <c r="DL6" s="220"/>
      <c r="DM6" s="220"/>
      <c r="DN6" s="220"/>
      <c r="DO6" s="220"/>
      <c r="DP6" s="220"/>
      <c r="DQ6" s="220"/>
      <c r="DR6" s="220"/>
      <c r="DS6" s="220"/>
      <c r="DT6" s="220"/>
      <c r="DU6" s="220"/>
      <c r="DV6" s="220"/>
      <c r="DW6" s="220"/>
      <c r="DX6" s="220"/>
      <c r="DY6" s="220"/>
      <c r="DZ6" s="220"/>
      <c r="EA6" s="220"/>
      <c r="EB6" s="220"/>
      <c r="EC6" s="220"/>
      <c r="ED6" s="220"/>
      <c r="EE6" s="220"/>
      <c r="EF6" s="220"/>
      <c r="EG6" s="220"/>
      <c r="EH6" s="220"/>
      <c r="EI6" s="220"/>
      <c r="EJ6" s="220"/>
      <c r="EK6" s="220"/>
      <c r="EL6" s="220"/>
      <c r="EM6" s="220"/>
      <c r="EN6" s="220"/>
      <c r="EO6" s="220"/>
      <c r="EP6" s="220"/>
      <c r="EQ6" s="220"/>
      <c r="ER6" s="220"/>
      <c r="ES6" s="220"/>
      <c r="ET6" s="220"/>
      <c r="EU6" s="220"/>
      <c r="EV6" s="220"/>
      <c r="EW6" s="220"/>
      <c r="EX6" s="220"/>
      <c r="EY6" s="220"/>
      <c r="EZ6" s="220"/>
      <c r="FA6" s="220"/>
      <c r="FB6" s="220"/>
      <c r="FC6" s="220"/>
      <c r="FD6" s="220"/>
      <c r="FE6" s="220"/>
      <c r="FF6" s="220"/>
      <c r="FG6" s="220"/>
      <c r="FH6" s="220"/>
      <c r="FI6" s="220"/>
      <c r="FJ6" s="220"/>
      <c r="FK6" s="220"/>
      <c r="FL6" s="220"/>
      <c r="FM6" s="220"/>
      <c r="FN6" s="220"/>
      <c r="FO6" s="220"/>
      <c r="FP6" s="220"/>
      <c r="FQ6" s="220"/>
      <c r="FR6" s="220"/>
      <c r="FS6" s="220"/>
      <c r="FT6" s="220"/>
      <c r="FU6" s="220"/>
      <c r="FV6" s="220"/>
      <c r="FW6" s="220"/>
      <c r="FX6" s="220"/>
      <c r="FY6" s="220"/>
      <c r="FZ6" s="220"/>
      <c r="GA6" s="220"/>
      <c r="GB6" s="220"/>
      <c r="GC6" s="220"/>
      <c r="GD6" s="220"/>
      <c r="GE6" s="220"/>
      <c r="GF6" s="220"/>
      <c r="GG6" s="220"/>
      <c r="GH6" s="220"/>
      <c r="GI6" s="220"/>
      <c r="GJ6" s="220"/>
      <c r="GK6" s="220"/>
      <c r="GL6" s="220"/>
      <c r="GM6" s="220"/>
      <c r="GN6" s="220"/>
      <c r="GO6" s="220"/>
      <c r="GP6" s="220"/>
      <c r="GQ6" s="220"/>
      <c r="GR6" s="220"/>
      <c r="GS6" s="220"/>
      <c r="GT6" s="220"/>
      <c r="GU6" s="220"/>
      <c r="GV6" s="220"/>
      <c r="GW6" s="220"/>
      <c r="GX6" s="220"/>
      <c r="GY6" s="220"/>
      <c r="GZ6" s="220"/>
      <c r="HA6" s="220"/>
      <c r="HB6" s="220"/>
      <c r="HC6" s="220"/>
      <c r="HD6" s="220"/>
      <c r="HE6" s="220"/>
      <c r="HF6" s="220"/>
      <c r="HG6" s="220"/>
      <c r="HH6" s="220"/>
      <c r="HI6" s="220"/>
      <c r="HJ6" s="220"/>
      <c r="HK6" s="220"/>
      <c r="HL6" s="220"/>
      <c r="HM6" s="220"/>
      <c r="HN6" s="220"/>
      <c r="HO6" s="220"/>
      <c r="HP6" s="220"/>
      <c r="HQ6" s="220"/>
      <c r="HR6" s="220"/>
      <c r="HS6" s="220"/>
      <c r="HT6" s="220"/>
      <c r="HU6" s="220"/>
      <c r="HV6" s="220"/>
      <c r="HW6" s="220"/>
      <c r="HX6" s="220"/>
      <c r="HY6" s="220"/>
      <c r="HZ6" s="220"/>
      <c r="IA6" s="220"/>
      <c r="IB6" s="220"/>
      <c r="IC6" s="220"/>
      <c r="ID6" s="220"/>
      <c r="IE6" s="220"/>
    </row>
    <row r="7" spans="1:11" s="73" customFormat="1" ht="15" customHeight="1" thickBot="1">
      <c r="A7" s="1278" t="s">
        <v>242</v>
      </c>
      <c r="B7" s="1281"/>
      <c r="C7" s="1878" t="str">
        <f>IF('PR_Programmatic Progress_1A'!C10="Select","",'PR_Programmatic Progress_1A'!C10)</f>
        <v>EUR</v>
      </c>
      <c r="D7" s="1879"/>
      <c r="E7" s="1879"/>
      <c r="F7" s="1879"/>
      <c r="G7" s="1880"/>
      <c r="H7" s="1288"/>
      <c r="I7" s="1288"/>
      <c r="J7" s="1288"/>
      <c r="K7" s="1288"/>
    </row>
    <row r="8" spans="1:239" s="3" customFormat="1" ht="16.5" customHeight="1">
      <c r="A8" s="70"/>
      <c r="B8" s="70"/>
      <c r="C8" s="70"/>
      <c r="D8" s="70"/>
      <c r="E8" s="70"/>
      <c r="F8" s="70"/>
      <c r="G8" s="70"/>
      <c r="H8" s="1289"/>
      <c r="I8" s="1289"/>
      <c r="J8" s="1290"/>
      <c r="K8" s="1049"/>
      <c r="L8" s="69"/>
      <c r="M8" s="69"/>
      <c r="N8" s="69"/>
      <c r="O8" s="69"/>
      <c r="P8" s="69"/>
      <c r="Q8" s="69"/>
      <c r="R8" s="69"/>
      <c r="S8" s="69"/>
      <c r="T8" s="69"/>
      <c r="U8" s="69"/>
      <c r="V8" s="69"/>
      <c r="W8" s="69"/>
      <c r="X8" s="69"/>
      <c r="Y8" s="69"/>
      <c r="Z8" s="69"/>
      <c r="AA8" s="69"/>
      <c r="AB8" s="69"/>
      <c r="AC8" s="69"/>
      <c r="AD8" s="69"/>
      <c r="AE8" s="69"/>
      <c r="AF8" s="69"/>
      <c r="AG8" s="69"/>
      <c r="AH8" s="69"/>
      <c r="AI8" s="69"/>
      <c r="AJ8" s="69"/>
      <c r="AK8" s="69"/>
      <c r="AL8" s="69"/>
      <c r="AM8" s="69"/>
      <c r="AN8" s="69"/>
      <c r="AO8" s="69"/>
      <c r="AP8" s="69"/>
      <c r="AQ8" s="69"/>
      <c r="AR8" s="69"/>
      <c r="AS8" s="69"/>
      <c r="AT8" s="69"/>
      <c r="AU8" s="69"/>
      <c r="AV8" s="69"/>
      <c r="AW8" s="69"/>
      <c r="AX8" s="69"/>
      <c r="AY8" s="69"/>
      <c r="AZ8" s="69"/>
      <c r="BA8" s="69"/>
      <c r="BB8" s="69"/>
      <c r="BC8" s="69"/>
      <c r="BD8" s="69"/>
      <c r="BE8" s="69"/>
      <c r="BF8" s="69"/>
      <c r="BG8" s="69"/>
      <c r="BH8" s="69"/>
      <c r="BI8" s="69"/>
      <c r="BJ8" s="69"/>
      <c r="BK8" s="69"/>
      <c r="BL8" s="69"/>
      <c r="BM8" s="69"/>
      <c r="BN8" s="69"/>
      <c r="BO8" s="69"/>
      <c r="BP8" s="69"/>
      <c r="BQ8" s="69"/>
      <c r="BR8" s="69"/>
      <c r="BS8" s="69"/>
      <c r="BT8" s="69"/>
      <c r="BU8" s="69"/>
      <c r="BV8" s="69"/>
      <c r="BW8" s="69"/>
      <c r="BX8" s="69"/>
      <c r="BY8" s="69"/>
      <c r="BZ8" s="69"/>
      <c r="CA8" s="69"/>
      <c r="CB8" s="69"/>
      <c r="CC8" s="69"/>
      <c r="CD8" s="69"/>
      <c r="CE8" s="69"/>
      <c r="CF8" s="69"/>
      <c r="CG8" s="69"/>
      <c r="CH8" s="69"/>
      <c r="CI8" s="69"/>
      <c r="CJ8" s="69"/>
      <c r="CK8" s="69"/>
      <c r="CL8" s="69"/>
      <c r="CM8" s="69"/>
      <c r="CN8" s="69"/>
      <c r="CO8" s="69"/>
      <c r="CP8" s="69"/>
      <c r="CQ8" s="69"/>
      <c r="CR8" s="69"/>
      <c r="CS8" s="69"/>
      <c r="CT8" s="69"/>
      <c r="CU8" s="69"/>
      <c r="CV8" s="69"/>
      <c r="CW8" s="69"/>
      <c r="CX8" s="69"/>
      <c r="CY8" s="69"/>
      <c r="CZ8" s="69"/>
      <c r="DA8" s="69"/>
      <c r="DB8" s="69"/>
      <c r="DC8" s="69"/>
      <c r="DD8" s="69"/>
      <c r="DE8" s="69"/>
      <c r="DF8" s="69"/>
      <c r="DG8" s="69"/>
      <c r="DH8" s="69"/>
      <c r="DI8" s="69"/>
      <c r="DJ8" s="69"/>
      <c r="DK8" s="69"/>
      <c r="DL8" s="69"/>
      <c r="DM8" s="69"/>
      <c r="DN8" s="69"/>
      <c r="DO8" s="69"/>
      <c r="DP8" s="69"/>
      <c r="DQ8" s="69"/>
      <c r="DR8" s="69"/>
      <c r="DS8" s="69"/>
      <c r="DT8" s="69"/>
      <c r="DU8" s="69"/>
      <c r="DV8" s="69"/>
      <c r="DW8" s="69"/>
      <c r="DX8" s="69"/>
      <c r="DY8" s="69"/>
      <c r="DZ8" s="69"/>
      <c r="EA8" s="69"/>
      <c r="EB8" s="69"/>
      <c r="EC8" s="69"/>
      <c r="ED8" s="69"/>
      <c r="EE8" s="69"/>
      <c r="EF8" s="69"/>
      <c r="EG8" s="69"/>
      <c r="EH8" s="69"/>
      <c r="EI8" s="69"/>
      <c r="EJ8" s="69"/>
      <c r="EK8" s="69"/>
      <c r="EL8" s="69"/>
      <c r="EM8" s="69"/>
      <c r="EN8" s="69"/>
      <c r="EO8" s="69"/>
      <c r="EP8" s="69"/>
      <c r="EQ8" s="69"/>
      <c r="ER8" s="69"/>
      <c r="ES8" s="69"/>
      <c r="ET8" s="69"/>
      <c r="EU8" s="69"/>
      <c r="EV8" s="69"/>
      <c r="EW8" s="69"/>
      <c r="EX8" s="69"/>
      <c r="EY8" s="69"/>
      <c r="EZ8" s="69"/>
      <c r="FA8" s="69"/>
      <c r="FB8" s="69"/>
      <c r="FC8" s="69"/>
      <c r="FD8" s="69"/>
      <c r="FE8" s="69"/>
      <c r="FF8" s="69"/>
      <c r="FG8" s="69"/>
      <c r="FH8" s="69"/>
      <c r="FI8" s="69"/>
      <c r="FJ8" s="69"/>
      <c r="FK8" s="69"/>
      <c r="FL8" s="69"/>
      <c r="FM8" s="69"/>
      <c r="FN8" s="69"/>
      <c r="FO8" s="69"/>
      <c r="FP8" s="69"/>
      <c r="FQ8" s="69"/>
      <c r="FR8" s="69"/>
      <c r="FS8" s="69"/>
      <c r="FT8" s="69"/>
      <c r="FU8" s="69"/>
      <c r="FV8" s="69"/>
      <c r="FW8" s="69"/>
      <c r="FX8" s="69"/>
      <c r="FY8" s="69"/>
      <c r="FZ8" s="69"/>
      <c r="GA8" s="69"/>
      <c r="GB8" s="69"/>
      <c r="GC8" s="69"/>
      <c r="GD8" s="69"/>
      <c r="GE8" s="69"/>
      <c r="GF8" s="69"/>
      <c r="GG8" s="69"/>
      <c r="GH8" s="69"/>
      <c r="GI8" s="69"/>
      <c r="GJ8" s="69"/>
      <c r="GK8" s="69"/>
      <c r="GL8" s="69"/>
      <c r="GM8" s="69"/>
      <c r="GN8" s="69"/>
      <c r="GO8" s="69"/>
      <c r="GP8" s="69"/>
      <c r="GQ8" s="69"/>
      <c r="GR8" s="69"/>
      <c r="GS8" s="69"/>
      <c r="GT8" s="69"/>
      <c r="GU8" s="69"/>
      <c r="GV8" s="69"/>
      <c r="GW8" s="69"/>
      <c r="GX8" s="69"/>
      <c r="GY8" s="69"/>
      <c r="GZ8" s="69"/>
      <c r="HA8" s="69"/>
      <c r="HB8" s="69"/>
      <c r="HC8" s="69"/>
      <c r="HD8" s="69"/>
      <c r="HE8" s="69"/>
      <c r="HF8" s="69"/>
      <c r="HG8" s="69"/>
      <c r="HH8" s="69"/>
      <c r="HI8" s="69"/>
      <c r="HJ8" s="69"/>
      <c r="HK8" s="69"/>
      <c r="HL8" s="69"/>
      <c r="HM8" s="69"/>
      <c r="HN8" s="69"/>
      <c r="HO8" s="69"/>
      <c r="HP8" s="69"/>
      <c r="HQ8" s="69"/>
      <c r="HR8" s="69"/>
      <c r="HS8" s="69"/>
      <c r="HT8" s="69"/>
      <c r="HU8" s="69"/>
      <c r="HV8" s="69"/>
      <c r="HW8" s="69"/>
      <c r="HX8" s="69"/>
      <c r="HY8" s="69"/>
      <c r="HZ8" s="69"/>
      <c r="IA8" s="69"/>
      <c r="IB8" s="69"/>
      <c r="IC8" s="69"/>
      <c r="ID8" s="69"/>
      <c r="IE8" s="69"/>
    </row>
    <row r="9" spans="1:239" s="17" customFormat="1" ht="25.5" customHeight="1">
      <c r="A9" s="480" t="s">
        <v>10</v>
      </c>
      <c r="B9" s="218"/>
      <c r="C9" s="218"/>
      <c r="D9" s="218"/>
      <c r="E9" s="218"/>
      <c r="F9" s="218"/>
      <c r="G9" s="218"/>
      <c r="H9" s="1262"/>
      <c r="I9" s="1262"/>
      <c r="J9" s="1262"/>
      <c r="K9" s="1287"/>
      <c r="L9" s="69"/>
      <c r="M9" s="1030"/>
      <c r="N9" s="1030"/>
      <c r="O9" s="1030"/>
      <c r="P9" s="1030"/>
      <c r="Q9" s="1030"/>
      <c r="R9" s="1030"/>
      <c r="S9" s="1030"/>
      <c r="T9" s="1030"/>
      <c r="U9" s="1030"/>
      <c r="V9" s="1030"/>
      <c r="W9" s="1030"/>
      <c r="X9" s="1030"/>
      <c r="Y9" s="1030"/>
      <c r="Z9" s="1030"/>
      <c r="AA9" s="1030"/>
      <c r="AB9" s="1030"/>
      <c r="AC9" s="1030"/>
      <c r="AD9" s="1030"/>
      <c r="AE9" s="1030"/>
      <c r="AF9" s="1030"/>
      <c r="AG9" s="1030"/>
      <c r="AH9" s="1030"/>
      <c r="AI9" s="1030"/>
      <c r="AJ9" s="1030"/>
      <c r="AK9" s="1030"/>
      <c r="AL9" s="1030"/>
      <c r="AM9" s="1030"/>
      <c r="AN9" s="1030"/>
      <c r="AO9" s="1030"/>
      <c r="AP9" s="1030"/>
      <c r="AQ9" s="1030"/>
      <c r="AR9" s="1030"/>
      <c r="AS9" s="1030"/>
      <c r="AT9" s="1030"/>
      <c r="AU9" s="1030"/>
      <c r="AV9" s="1030"/>
      <c r="AW9" s="1030"/>
      <c r="AX9" s="1030"/>
      <c r="AY9" s="1030"/>
      <c r="AZ9" s="1030"/>
      <c r="BA9" s="1030"/>
      <c r="BB9" s="1030"/>
      <c r="BC9" s="1030"/>
      <c r="BD9" s="1030"/>
      <c r="BE9" s="1030"/>
      <c r="BF9" s="1030"/>
      <c r="BG9" s="1030"/>
      <c r="BH9" s="1030"/>
      <c r="BI9" s="1030"/>
      <c r="BJ9" s="1030"/>
      <c r="BK9" s="1030"/>
      <c r="BL9" s="1030"/>
      <c r="BM9" s="1030"/>
      <c r="BN9" s="1030"/>
      <c r="BO9" s="1030"/>
      <c r="BP9" s="1030"/>
      <c r="BQ9" s="1030"/>
      <c r="BR9" s="1030"/>
      <c r="BS9" s="1030"/>
      <c r="BT9" s="1030"/>
      <c r="BU9" s="1030"/>
      <c r="BV9" s="1030"/>
      <c r="BW9" s="1030"/>
      <c r="BX9" s="1030"/>
      <c r="BY9" s="1030"/>
      <c r="BZ9" s="1030"/>
      <c r="CA9" s="1030"/>
      <c r="CB9" s="1030"/>
      <c r="CC9" s="1030"/>
      <c r="CD9" s="1030"/>
      <c r="CE9" s="1030"/>
      <c r="CF9" s="1030"/>
      <c r="CG9" s="1030"/>
      <c r="CH9" s="1030"/>
      <c r="CI9" s="1030"/>
      <c r="CJ9" s="1030"/>
      <c r="CK9" s="1030"/>
      <c r="CL9" s="1030"/>
      <c r="CM9" s="1030"/>
      <c r="CN9" s="1030"/>
      <c r="CO9" s="1030"/>
      <c r="CP9" s="1030"/>
      <c r="CQ9" s="1030"/>
      <c r="CR9" s="1030"/>
      <c r="CS9" s="1030"/>
      <c r="CT9" s="1030"/>
      <c r="CU9" s="1030"/>
      <c r="CV9" s="1030"/>
      <c r="CW9" s="1030"/>
      <c r="CX9" s="1030"/>
      <c r="CY9" s="1030"/>
      <c r="CZ9" s="1030"/>
      <c r="DA9" s="1030"/>
      <c r="DB9" s="1030"/>
      <c r="DC9" s="1030"/>
      <c r="DD9" s="1030"/>
      <c r="DE9" s="1030"/>
      <c r="DF9" s="1030"/>
      <c r="DG9" s="1030"/>
      <c r="DH9" s="1030"/>
      <c r="DI9" s="1030"/>
      <c r="DJ9" s="1030"/>
      <c r="DK9" s="1030"/>
      <c r="DL9" s="1030"/>
      <c r="DM9" s="1030"/>
      <c r="DN9" s="1030"/>
      <c r="DO9" s="1030"/>
      <c r="DP9" s="1030"/>
      <c r="DQ9" s="1030"/>
      <c r="DR9" s="1030"/>
      <c r="DS9" s="1030"/>
      <c r="DT9" s="1030"/>
      <c r="DU9" s="1030"/>
      <c r="DV9" s="1030"/>
      <c r="DW9" s="1030"/>
      <c r="DX9" s="1030"/>
      <c r="DY9" s="1030"/>
      <c r="DZ9" s="1030"/>
      <c r="EA9" s="1030"/>
      <c r="EB9" s="1030"/>
      <c r="EC9" s="1030"/>
      <c r="ED9" s="1030"/>
      <c r="EE9" s="1030"/>
      <c r="EF9" s="1030"/>
      <c r="EG9" s="1030"/>
      <c r="EH9" s="1030"/>
      <c r="EI9" s="1030"/>
      <c r="EJ9" s="1030"/>
      <c r="EK9" s="1030"/>
      <c r="EL9" s="1030"/>
      <c r="EM9" s="1030"/>
      <c r="EN9" s="1030"/>
      <c r="EO9" s="1030"/>
      <c r="EP9" s="1030"/>
      <c r="EQ9" s="1030"/>
      <c r="ER9" s="1030"/>
      <c r="ES9" s="1030"/>
      <c r="ET9" s="1030"/>
      <c r="EU9" s="1030"/>
      <c r="EV9" s="1030"/>
      <c r="EW9" s="1030"/>
      <c r="EX9" s="1030"/>
      <c r="EY9" s="1030"/>
      <c r="EZ9" s="1030"/>
      <c r="FA9" s="1030"/>
      <c r="FB9" s="1030"/>
      <c r="FC9" s="1030"/>
      <c r="FD9" s="1030"/>
      <c r="FE9" s="1030"/>
      <c r="FF9" s="1030"/>
      <c r="FG9" s="1030"/>
      <c r="FH9" s="1030"/>
      <c r="FI9" s="1030"/>
      <c r="FJ9" s="1030"/>
      <c r="FK9" s="1030"/>
      <c r="FL9" s="1030"/>
      <c r="FM9" s="1030"/>
      <c r="FN9" s="1030"/>
      <c r="FO9" s="1030"/>
      <c r="FP9" s="1030"/>
      <c r="FQ9" s="1030"/>
      <c r="FR9" s="1030"/>
      <c r="FS9" s="1030"/>
      <c r="FT9" s="1030"/>
      <c r="FU9" s="1030"/>
      <c r="FV9" s="1030"/>
      <c r="FW9" s="1030"/>
      <c r="FX9" s="1030"/>
      <c r="FY9" s="1030"/>
      <c r="FZ9" s="1030"/>
      <c r="GA9" s="1030"/>
      <c r="GB9" s="1030"/>
      <c r="GC9" s="1030"/>
      <c r="GD9" s="1030"/>
      <c r="GE9" s="1030"/>
      <c r="GF9" s="1030"/>
      <c r="GG9" s="1030"/>
      <c r="GH9" s="1030"/>
      <c r="GI9" s="1030"/>
      <c r="GJ9" s="1030"/>
      <c r="GK9" s="1030"/>
      <c r="GL9" s="1030"/>
      <c r="GM9" s="1030"/>
      <c r="GN9" s="1030"/>
      <c r="GO9" s="1030"/>
      <c r="GP9" s="1030"/>
      <c r="GQ9" s="1030"/>
      <c r="GR9" s="1030"/>
      <c r="GS9" s="1030"/>
      <c r="GT9" s="1030"/>
      <c r="GU9" s="1030"/>
      <c r="GV9" s="1030"/>
      <c r="GW9" s="1030"/>
      <c r="GX9" s="1030"/>
      <c r="GY9" s="1030"/>
      <c r="GZ9" s="1030"/>
      <c r="HA9" s="1030"/>
      <c r="HB9" s="1030"/>
      <c r="HC9" s="1030"/>
      <c r="HD9" s="1030"/>
      <c r="HE9" s="1030"/>
      <c r="HF9" s="1030"/>
      <c r="HG9" s="1030"/>
      <c r="HH9" s="1030"/>
      <c r="HI9" s="1030"/>
      <c r="HJ9" s="1030"/>
      <c r="HK9" s="1030"/>
      <c r="HL9" s="1030"/>
      <c r="HM9" s="1030"/>
      <c r="HN9" s="1030"/>
      <c r="HO9" s="1030"/>
      <c r="HP9" s="1030"/>
      <c r="HQ9" s="1030"/>
      <c r="HR9" s="1030"/>
      <c r="HS9" s="1030"/>
      <c r="HT9" s="1030"/>
      <c r="HU9" s="1030"/>
      <c r="HV9" s="1030"/>
      <c r="HW9" s="1030"/>
      <c r="HX9" s="1030"/>
      <c r="HY9" s="1030"/>
      <c r="HZ9" s="1030"/>
      <c r="IA9" s="1030"/>
      <c r="IB9" s="1030"/>
      <c r="IC9" s="1030"/>
      <c r="ID9" s="1030"/>
      <c r="IE9" s="1030"/>
    </row>
    <row r="10" spans="1:239" s="17" customFormat="1" ht="21" customHeight="1">
      <c r="A10" s="1672" t="s">
        <v>57</v>
      </c>
      <c r="B10" s="1673"/>
      <c r="C10" s="1673"/>
      <c r="D10" s="1673"/>
      <c r="E10" s="1673"/>
      <c r="F10" s="1673"/>
      <c r="G10" s="1673"/>
      <c r="H10" s="1673"/>
      <c r="I10" s="1673"/>
      <c r="J10" s="1673"/>
      <c r="K10" s="1673"/>
      <c r="L10" s="69"/>
      <c r="M10" s="1030"/>
      <c r="N10" s="1030"/>
      <c r="O10" s="1030"/>
      <c r="P10" s="1030"/>
      <c r="Q10" s="1030"/>
      <c r="R10" s="1030"/>
      <c r="S10" s="1030"/>
      <c r="T10" s="1030"/>
      <c r="U10" s="1030"/>
      <c r="V10" s="1030"/>
      <c r="W10" s="1030"/>
      <c r="X10" s="1030"/>
      <c r="Y10" s="1030"/>
      <c r="Z10" s="1030"/>
      <c r="AA10" s="1030"/>
      <c r="AB10" s="1030"/>
      <c r="AC10" s="1030"/>
      <c r="AD10" s="1030"/>
      <c r="AE10" s="1030"/>
      <c r="AF10" s="1030"/>
      <c r="AG10" s="1030"/>
      <c r="AH10" s="1030"/>
      <c r="AI10" s="1030"/>
      <c r="AJ10" s="1030"/>
      <c r="AK10" s="1030"/>
      <c r="AL10" s="1030"/>
      <c r="AM10" s="1030"/>
      <c r="AN10" s="1030"/>
      <c r="AO10" s="1030"/>
      <c r="AP10" s="1030"/>
      <c r="AQ10" s="1030"/>
      <c r="AR10" s="1030"/>
      <c r="AS10" s="1030"/>
      <c r="AT10" s="1030"/>
      <c r="AU10" s="1030"/>
      <c r="AV10" s="1030"/>
      <c r="AW10" s="1030"/>
      <c r="AX10" s="1030"/>
      <c r="AY10" s="1030"/>
      <c r="AZ10" s="1030"/>
      <c r="BA10" s="1030"/>
      <c r="BB10" s="1030"/>
      <c r="BC10" s="1030"/>
      <c r="BD10" s="1030"/>
      <c r="BE10" s="1030"/>
      <c r="BF10" s="1030"/>
      <c r="BG10" s="1030"/>
      <c r="BH10" s="1030"/>
      <c r="BI10" s="1030"/>
      <c r="BJ10" s="1030"/>
      <c r="BK10" s="1030"/>
      <c r="BL10" s="1030"/>
      <c r="BM10" s="1030"/>
      <c r="BN10" s="1030"/>
      <c r="BO10" s="1030"/>
      <c r="BP10" s="1030"/>
      <c r="BQ10" s="1030"/>
      <c r="BR10" s="1030"/>
      <c r="BS10" s="1030"/>
      <c r="BT10" s="1030"/>
      <c r="BU10" s="1030"/>
      <c r="BV10" s="1030"/>
      <c r="BW10" s="1030"/>
      <c r="BX10" s="1030"/>
      <c r="BY10" s="1030"/>
      <c r="BZ10" s="1030"/>
      <c r="CA10" s="1030"/>
      <c r="CB10" s="1030"/>
      <c r="CC10" s="1030"/>
      <c r="CD10" s="1030"/>
      <c r="CE10" s="1030"/>
      <c r="CF10" s="1030"/>
      <c r="CG10" s="1030"/>
      <c r="CH10" s="1030"/>
      <c r="CI10" s="1030"/>
      <c r="CJ10" s="1030"/>
      <c r="CK10" s="1030"/>
      <c r="CL10" s="1030"/>
      <c r="CM10" s="1030"/>
      <c r="CN10" s="1030"/>
      <c r="CO10" s="1030"/>
      <c r="CP10" s="1030"/>
      <c r="CQ10" s="1030"/>
      <c r="CR10" s="1030"/>
      <c r="CS10" s="1030"/>
      <c r="CT10" s="1030"/>
      <c r="CU10" s="1030"/>
      <c r="CV10" s="1030"/>
      <c r="CW10" s="1030"/>
      <c r="CX10" s="1030"/>
      <c r="CY10" s="1030"/>
      <c r="CZ10" s="1030"/>
      <c r="DA10" s="1030"/>
      <c r="DB10" s="1030"/>
      <c r="DC10" s="1030"/>
      <c r="DD10" s="1030"/>
      <c r="DE10" s="1030"/>
      <c r="DF10" s="1030"/>
      <c r="DG10" s="1030"/>
      <c r="DH10" s="1030"/>
      <c r="DI10" s="1030"/>
      <c r="DJ10" s="1030"/>
      <c r="DK10" s="1030"/>
      <c r="DL10" s="1030"/>
      <c r="DM10" s="1030"/>
      <c r="DN10" s="1030"/>
      <c r="DO10" s="1030"/>
      <c r="DP10" s="1030"/>
      <c r="DQ10" s="1030"/>
      <c r="DR10" s="1030"/>
      <c r="DS10" s="1030"/>
      <c r="DT10" s="1030"/>
      <c r="DU10" s="1030"/>
      <c r="DV10" s="1030"/>
      <c r="DW10" s="1030"/>
      <c r="DX10" s="1030"/>
      <c r="DY10" s="1030"/>
      <c r="DZ10" s="1030"/>
      <c r="EA10" s="1030"/>
      <c r="EB10" s="1030"/>
      <c r="EC10" s="1030"/>
      <c r="ED10" s="1030"/>
      <c r="EE10" s="1030"/>
      <c r="EF10" s="1030"/>
      <c r="EG10" s="1030"/>
      <c r="EH10" s="1030"/>
      <c r="EI10" s="1030"/>
      <c r="EJ10" s="1030"/>
      <c r="EK10" s="1030"/>
      <c r="EL10" s="1030"/>
      <c r="EM10" s="1030"/>
      <c r="EN10" s="1030"/>
      <c r="EO10" s="1030"/>
      <c r="EP10" s="1030"/>
      <c r="EQ10" s="1030"/>
      <c r="ER10" s="1030"/>
      <c r="ES10" s="1030"/>
      <c r="ET10" s="1030"/>
      <c r="EU10" s="1030"/>
      <c r="EV10" s="1030"/>
      <c r="EW10" s="1030"/>
      <c r="EX10" s="1030"/>
      <c r="EY10" s="1030"/>
      <c r="EZ10" s="1030"/>
      <c r="FA10" s="1030"/>
      <c r="FB10" s="1030"/>
      <c r="FC10" s="1030"/>
      <c r="FD10" s="1030"/>
      <c r="FE10" s="1030"/>
      <c r="FF10" s="1030"/>
      <c r="FG10" s="1030"/>
      <c r="FH10" s="1030"/>
      <c r="FI10" s="1030"/>
      <c r="FJ10" s="1030"/>
      <c r="FK10" s="1030"/>
      <c r="FL10" s="1030"/>
      <c r="FM10" s="1030"/>
      <c r="FN10" s="1030"/>
      <c r="FO10" s="1030"/>
      <c r="FP10" s="1030"/>
      <c r="FQ10" s="1030"/>
      <c r="FR10" s="1030"/>
      <c r="FS10" s="1030"/>
      <c r="FT10" s="1030"/>
      <c r="FU10" s="1030"/>
      <c r="FV10" s="1030"/>
      <c r="FW10" s="1030"/>
      <c r="FX10" s="1030"/>
      <c r="FY10" s="1030"/>
      <c r="FZ10" s="1030"/>
      <c r="GA10" s="1030"/>
      <c r="GB10" s="1030"/>
      <c r="GC10" s="1030"/>
      <c r="GD10" s="1030"/>
      <c r="GE10" s="1030"/>
      <c r="GF10" s="1030"/>
      <c r="GG10" s="1030"/>
      <c r="GH10" s="1030"/>
      <c r="GI10" s="1030"/>
      <c r="GJ10" s="1030"/>
      <c r="GK10" s="1030"/>
      <c r="GL10" s="1030"/>
      <c r="GM10" s="1030"/>
      <c r="GN10" s="1030"/>
      <c r="GO10" s="1030"/>
      <c r="GP10" s="1030"/>
      <c r="GQ10" s="1030"/>
      <c r="GR10" s="1030"/>
      <c r="GS10" s="1030"/>
      <c r="GT10" s="1030"/>
      <c r="GU10" s="1030"/>
      <c r="GV10" s="1030"/>
      <c r="GW10" s="1030"/>
      <c r="GX10" s="1030"/>
      <c r="GY10" s="1030"/>
      <c r="GZ10" s="1030"/>
      <c r="HA10" s="1030"/>
      <c r="HB10" s="1030"/>
      <c r="HC10" s="1030"/>
      <c r="HD10" s="1030"/>
      <c r="HE10" s="1030"/>
      <c r="HF10" s="1030"/>
      <c r="HG10" s="1030"/>
      <c r="HH10" s="1030"/>
      <c r="HI10" s="1030"/>
      <c r="HJ10" s="1030"/>
      <c r="HK10" s="1030"/>
      <c r="HL10" s="1030"/>
      <c r="HM10" s="1030"/>
      <c r="HN10" s="1030"/>
      <c r="HO10" s="1030"/>
      <c r="HP10" s="1030"/>
      <c r="HQ10" s="1030"/>
      <c r="HR10" s="1030"/>
      <c r="HS10" s="1030"/>
      <c r="HT10" s="1030"/>
      <c r="HU10" s="1030"/>
      <c r="HV10" s="1030"/>
      <c r="HW10" s="1030"/>
      <c r="HX10" s="1030"/>
      <c r="HY10" s="1030"/>
      <c r="HZ10" s="1030"/>
      <c r="IA10" s="1030"/>
      <c r="IB10" s="1030"/>
      <c r="IC10" s="1030"/>
      <c r="ID10" s="1030"/>
      <c r="IE10" s="1030"/>
    </row>
    <row r="11" spans="1:239" s="3" customFormat="1" ht="30" customHeight="1" thickBot="1">
      <c r="A11" s="734" t="s">
        <v>132</v>
      </c>
      <c r="B11" s="69"/>
      <c r="C11" s="69"/>
      <c r="D11" s="69"/>
      <c r="E11" s="69"/>
      <c r="F11" s="69"/>
      <c r="G11" s="69"/>
      <c r="H11" s="69"/>
      <c r="I11" s="69"/>
      <c r="J11" s="69"/>
      <c r="K11" s="69"/>
      <c r="L11" s="1040"/>
      <c r="M11" s="69"/>
      <c r="N11" s="69"/>
      <c r="O11" s="69"/>
      <c r="P11" s="69"/>
      <c r="Q11" s="69"/>
      <c r="R11" s="69"/>
      <c r="S11" s="69"/>
      <c r="T11" s="69"/>
      <c r="U11" s="69"/>
      <c r="V11" s="69"/>
      <c r="W11" s="69"/>
      <c r="X11" s="69"/>
      <c r="Y11" s="69"/>
      <c r="Z11" s="69"/>
      <c r="AA11" s="69"/>
      <c r="AB11" s="69"/>
      <c r="AC11" s="69"/>
      <c r="AD11" s="69"/>
      <c r="AE11" s="69"/>
      <c r="AF11" s="69"/>
      <c r="AG11" s="69"/>
      <c r="AH11" s="69"/>
      <c r="AI11" s="69"/>
      <c r="AJ11" s="69"/>
      <c r="AK11" s="69"/>
      <c r="AL11" s="69"/>
      <c r="AM11" s="69"/>
      <c r="AN11" s="69"/>
      <c r="AO11" s="69"/>
      <c r="AP11" s="69"/>
      <c r="AQ11" s="69"/>
      <c r="AR11" s="69"/>
      <c r="AS11" s="69"/>
      <c r="AT11" s="69"/>
      <c r="AU11" s="69"/>
      <c r="AV11" s="69"/>
      <c r="AW11" s="69"/>
      <c r="AX11" s="69"/>
      <c r="AY11" s="69"/>
      <c r="AZ11" s="69"/>
      <c r="BA11" s="69"/>
      <c r="BB11" s="69"/>
      <c r="BC11" s="69"/>
      <c r="BD11" s="69"/>
      <c r="BE11" s="69"/>
      <c r="BF11" s="69"/>
      <c r="BG11" s="69"/>
      <c r="BH11" s="69"/>
      <c r="BI11" s="69"/>
      <c r="BJ11" s="69"/>
      <c r="BK11" s="69"/>
      <c r="BL11" s="69"/>
      <c r="BM11" s="69"/>
      <c r="BN11" s="69"/>
      <c r="BO11" s="69"/>
      <c r="BP11" s="69"/>
      <c r="BQ11" s="69"/>
      <c r="BR11" s="69"/>
      <c r="BS11" s="69"/>
      <c r="BT11" s="69"/>
      <c r="BU11" s="69"/>
      <c r="BV11" s="69"/>
      <c r="BW11" s="69"/>
      <c r="BX11" s="69"/>
      <c r="BY11" s="69"/>
      <c r="BZ11" s="69"/>
      <c r="CA11" s="69"/>
      <c r="CB11" s="69"/>
      <c r="CC11" s="69"/>
      <c r="CD11" s="69"/>
      <c r="CE11" s="69"/>
      <c r="CF11" s="69"/>
      <c r="CG11" s="69"/>
      <c r="CH11" s="69"/>
      <c r="CI11" s="69"/>
      <c r="CJ11" s="69"/>
      <c r="CK11" s="69"/>
      <c r="CL11" s="69"/>
      <c r="CM11" s="69"/>
      <c r="CN11" s="69"/>
      <c r="CO11" s="69"/>
      <c r="CP11" s="69"/>
      <c r="CQ11" s="69"/>
      <c r="CR11" s="69"/>
      <c r="CS11" s="69"/>
      <c r="CT11" s="69"/>
      <c r="CU11" s="69"/>
      <c r="CV11" s="69"/>
      <c r="CW11" s="69"/>
      <c r="CX11" s="69"/>
      <c r="CY11" s="69"/>
      <c r="CZ11" s="69"/>
      <c r="DA11" s="69"/>
      <c r="DB11" s="69"/>
      <c r="DC11" s="69"/>
      <c r="DD11" s="69"/>
      <c r="DE11" s="69"/>
      <c r="DF11" s="69"/>
      <c r="DG11" s="69"/>
      <c r="DH11" s="69"/>
      <c r="DI11" s="69"/>
      <c r="DJ11" s="69"/>
      <c r="DK11" s="69"/>
      <c r="DL11" s="69"/>
      <c r="DM11" s="69"/>
      <c r="DN11" s="69"/>
      <c r="DO11" s="69"/>
      <c r="DP11" s="69"/>
      <c r="DQ11" s="69"/>
      <c r="DR11" s="69"/>
      <c r="DS11" s="69"/>
      <c r="DT11" s="69"/>
      <c r="DU11" s="69"/>
      <c r="DV11" s="69"/>
      <c r="DW11" s="69"/>
      <c r="DX11" s="69"/>
      <c r="DY11" s="69"/>
      <c r="DZ11" s="69"/>
      <c r="EA11" s="69"/>
      <c r="EB11" s="69"/>
      <c r="EC11" s="69"/>
      <c r="ED11" s="69"/>
      <c r="EE11" s="69"/>
      <c r="EF11" s="69"/>
      <c r="EG11" s="69"/>
      <c r="EH11" s="69"/>
      <c r="EI11" s="69"/>
      <c r="EJ11" s="69"/>
      <c r="EK11" s="69"/>
      <c r="EL11" s="69"/>
      <c r="EM11" s="69"/>
      <c r="EN11" s="69"/>
      <c r="EO11" s="69"/>
      <c r="EP11" s="69"/>
      <c r="EQ11" s="69"/>
      <c r="ER11" s="69"/>
      <c r="ES11" s="69"/>
      <c r="ET11" s="69"/>
      <c r="EU11" s="69"/>
      <c r="EV11" s="69"/>
      <c r="EW11" s="69"/>
      <c r="EX11" s="69"/>
      <c r="EY11" s="69"/>
      <c r="EZ11" s="69"/>
      <c r="FA11" s="69"/>
      <c r="FB11" s="69"/>
      <c r="FC11" s="69"/>
      <c r="FD11" s="69"/>
      <c r="FE11" s="69"/>
      <c r="FF11" s="69"/>
      <c r="FG11" s="69"/>
      <c r="FH11" s="69"/>
      <c r="FI11" s="69"/>
      <c r="FJ11" s="69"/>
      <c r="FK11" s="69"/>
      <c r="FL11" s="69"/>
      <c r="FM11" s="69"/>
      <c r="FN11" s="69"/>
      <c r="FO11" s="69"/>
      <c r="FP11" s="69"/>
      <c r="FQ11" s="69"/>
      <c r="FR11" s="69"/>
      <c r="FS11" s="69"/>
      <c r="FT11" s="69"/>
      <c r="FU11" s="69"/>
      <c r="FV11" s="69"/>
      <c r="FW11" s="69"/>
      <c r="FX11" s="69"/>
      <c r="FY11" s="69"/>
      <c r="FZ11" s="69"/>
      <c r="GA11" s="69"/>
      <c r="GB11" s="69"/>
      <c r="GC11" s="69"/>
      <c r="GD11" s="69"/>
      <c r="GE11" s="69"/>
      <c r="GF11" s="69"/>
      <c r="GG11" s="69"/>
      <c r="GH11" s="69"/>
      <c r="GI11" s="69"/>
      <c r="GJ11" s="69"/>
      <c r="GK11" s="69"/>
      <c r="GL11" s="69"/>
      <c r="GM11" s="69"/>
      <c r="GN11" s="69"/>
      <c r="GO11" s="69"/>
      <c r="GP11" s="69"/>
      <c r="GQ11" s="69"/>
      <c r="GR11" s="69"/>
      <c r="GS11" s="69"/>
      <c r="GT11" s="69"/>
      <c r="GU11" s="69"/>
      <c r="GV11" s="69"/>
      <c r="GW11" s="69"/>
      <c r="GX11" s="69"/>
      <c r="GY11" s="69"/>
      <c r="GZ11" s="69"/>
      <c r="HA11" s="69"/>
      <c r="HB11" s="69"/>
      <c r="HC11" s="69"/>
      <c r="HD11" s="69"/>
      <c r="HE11" s="69"/>
      <c r="HF11" s="69"/>
      <c r="HG11" s="69"/>
      <c r="HH11" s="69"/>
      <c r="HI11" s="69"/>
      <c r="HJ11" s="69"/>
      <c r="HK11" s="69"/>
      <c r="HL11" s="69"/>
      <c r="HM11" s="69"/>
      <c r="HN11" s="69"/>
      <c r="HO11" s="69"/>
      <c r="HP11" s="69"/>
      <c r="HQ11" s="69"/>
      <c r="HR11" s="69"/>
      <c r="HS11" s="69"/>
      <c r="HT11" s="69"/>
      <c r="HU11" s="69"/>
      <c r="HV11" s="69"/>
      <c r="HW11" s="69"/>
      <c r="HX11" s="69"/>
      <c r="HY11" s="69"/>
      <c r="HZ11" s="69"/>
      <c r="IA11" s="69"/>
      <c r="IB11" s="69"/>
      <c r="IC11" s="69"/>
      <c r="ID11" s="69"/>
      <c r="IE11" s="69"/>
    </row>
    <row r="12" spans="1:239" s="17" customFormat="1" ht="93.75" customHeight="1" thickBot="1">
      <c r="A12" s="2032"/>
      <c r="B12" s="2039"/>
      <c r="C12" s="859" t="s">
        <v>408</v>
      </c>
      <c r="D12" s="859" t="s">
        <v>409</v>
      </c>
      <c r="E12" s="859" t="s">
        <v>249</v>
      </c>
      <c r="F12" s="2165" t="s">
        <v>227</v>
      </c>
      <c r="G12" s="2166"/>
      <c r="H12" s="859" t="s">
        <v>416</v>
      </c>
      <c r="I12" s="859" t="s">
        <v>410</v>
      </c>
      <c r="J12" s="859" t="s">
        <v>249</v>
      </c>
      <c r="K12" s="1017" t="s">
        <v>227</v>
      </c>
      <c r="L12" s="1041"/>
      <c r="M12" s="1030"/>
      <c r="N12" s="2032" t="str">
        <f>IF('PR_Programmatic Progress_1A'!P10="Select","Please select currency on Page
 'PR_Programmatic Achievement (1)'","All amounts are in: "&amp;'PR_Programmatic Progress_1A'!P10)</f>
        <v>All amounts are in: </v>
      </c>
      <c r="O12" s="2039"/>
      <c r="P12" s="859" t="s">
        <v>408</v>
      </c>
      <c r="Q12" s="859" t="s">
        <v>409</v>
      </c>
      <c r="R12" s="859" t="s">
        <v>249</v>
      </c>
      <c r="S12" s="2165" t="s">
        <v>227</v>
      </c>
      <c r="T12" s="2166"/>
      <c r="U12" s="859" t="s">
        <v>416</v>
      </c>
      <c r="V12" s="859" t="s">
        <v>410</v>
      </c>
      <c r="W12" s="859" t="s">
        <v>249</v>
      </c>
      <c r="X12" s="1098" t="s">
        <v>227</v>
      </c>
      <c r="Y12" s="1030"/>
      <c r="Z12" s="1030"/>
      <c r="AA12" s="1030"/>
      <c r="AB12" s="1030"/>
      <c r="AC12" s="1030"/>
      <c r="AD12" s="1030"/>
      <c r="AE12" s="1030"/>
      <c r="AF12" s="1030"/>
      <c r="AG12" s="1030"/>
      <c r="AH12" s="1030"/>
      <c r="AI12" s="1030"/>
      <c r="AJ12" s="1030"/>
      <c r="AK12" s="1030"/>
      <c r="AL12" s="1030"/>
      <c r="AM12" s="1030"/>
      <c r="AN12" s="1030"/>
      <c r="AO12" s="1030"/>
      <c r="AP12" s="1030"/>
      <c r="AQ12" s="1030"/>
      <c r="AR12" s="1030"/>
      <c r="AS12" s="1030"/>
      <c r="AT12" s="1030"/>
      <c r="AU12" s="1030"/>
      <c r="AV12" s="1030"/>
      <c r="AW12" s="1030"/>
      <c r="AX12" s="1030"/>
      <c r="AY12" s="1030"/>
      <c r="AZ12" s="1030"/>
      <c r="BA12" s="1030"/>
      <c r="BB12" s="1030"/>
      <c r="BC12" s="1030"/>
      <c r="BD12" s="1030"/>
      <c r="BE12" s="1030"/>
      <c r="BF12" s="1030"/>
      <c r="BG12" s="1030"/>
      <c r="BH12" s="1030"/>
      <c r="BI12" s="1030"/>
      <c r="BJ12" s="1030"/>
      <c r="BK12" s="1030"/>
      <c r="BL12" s="1030"/>
      <c r="BM12" s="1030"/>
      <c r="BN12" s="1030"/>
      <c r="BO12" s="1030"/>
      <c r="BP12" s="1030"/>
      <c r="BQ12" s="1030"/>
      <c r="BR12" s="1030"/>
      <c r="BS12" s="1030"/>
      <c r="BT12" s="1030"/>
      <c r="BU12" s="1030"/>
      <c r="BV12" s="1030"/>
      <c r="BW12" s="1030"/>
      <c r="BX12" s="1030"/>
      <c r="BY12" s="1030"/>
      <c r="BZ12" s="1030"/>
      <c r="CA12" s="1030"/>
      <c r="CB12" s="1030"/>
      <c r="CC12" s="1030"/>
      <c r="CD12" s="1030"/>
      <c r="CE12" s="1030"/>
      <c r="CF12" s="1030"/>
      <c r="CG12" s="1030"/>
      <c r="CH12" s="1030"/>
      <c r="CI12" s="1030"/>
      <c r="CJ12" s="1030"/>
      <c r="CK12" s="1030"/>
      <c r="CL12" s="1030"/>
      <c r="CM12" s="1030"/>
      <c r="CN12" s="1030"/>
      <c r="CO12" s="1030"/>
      <c r="CP12" s="1030"/>
      <c r="CQ12" s="1030"/>
      <c r="CR12" s="1030"/>
      <c r="CS12" s="1030"/>
      <c r="CT12" s="1030"/>
      <c r="CU12" s="1030"/>
      <c r="CV12" s="1030"/>
      <c r="CW12" s="1030"/>
      <c r="CX12" s="1030"/>
      <c r="CY12" s="1030"/>
      <c r="CZ12" s="1030"/>
      <c r="DA12" s="1030"/>
      <c r="DB12" s="1030"/>
      <c r="DC12" s="1030"/>
      <c r="DD12" s="1030"/>
      <c r="DE12" s="1030"/>
      <c r="DF12" s="1030"/>
      <c r="DG12" s="1030"/>
      <c r="DH12" s="1030"/>
      <c r="DI12" s="1030"/>
      <c r="DJ12" s="1030"/>
      <c r="DK12" s="1030"/>
      <c r="DL12" s="1030"/>
      <c r="DM12" s="1030"/>
      <c r="DN12" s="1030"/>
      <c r="DO12" s="1030"/>
      <c r="DP12" s="1030"/>
      <c r="DQ12" s="1030"/>
      <c r="DR12" s="1030"/>
      <c r="DS12" s="1030"/>
      <c r="DT12" s="1030"/>
      <c r="DU12" s="1030"/>
      <c r="DV12" s="1030"/>
      <c r="DW12" s="1030"/>
      <c r="DX12" s="1030"/>
      <c r="DY12" s="1030"/>
      <c r="DZ12" s="1030"/>
      <c r="EA12" s="1030"/>
      <c r="EB12" s="1030"/>
      <c r="EC12" s="1030"/>
      <c r="ED12" s="1030"/>
      <c r="EE12" s="1030"/>
      <c r="EF12" s="1030"/>
      <c r="EG12" s="1030"/>
      <c r="EH12" s="1030"/>
      <c r="EI12" s="1030"/>
      <c r="EJ12" s="1030"/>
      <c r="EK12" s="1030"/>
      <c r="EL12" s="1030"/>
      <c r="EM12" s="1030"/>
      <c r="EN12" s="1030"/>
      <c r="EO12" s="1030"/>
      <c r="EP12" s="1030"/>
      <c r="EQ12" s="1030"/>
      <c r="ER12" s="1030"/>
      <c r="ES12" s="1030"/>
      <c r="ET12" s="1030"/>
      <c r="EU12" s="1030"/>
      <c r="EV12" s="1030"/>
      <c r="EW12" s="1030"/>
      <c r="EX12" s="1030"/>
      <c r="EY12" s="1030"/>
      <c r="EZ12" s="1030"/>
      <c r="FA12" s="1030"/>
      <c r="FB12" s="1030"/>
      <c r="FC12" s="1030"/>
      <c r="FD12" s="1030"/>
      <c r="FE12" s="1030"/>
      <c r="FF12" s="1030"/>
      <c r="FG12" s="1030"/>
      <c r="FH12" s="1030"/>
      <c r="FI12" s="1030"/>
      <c r="FJ12" s="1030"/>
      <c r="FK12" s="1030"/>
      <c r="FL12" s="1030"/>
      <c r="FM12" s="1030"/>
      <c r="FN12" s="1030"/>
      <c r="FO12" s="1030"/>
      <c r="FP12" s="1030"/>
      <c r="FQ12" s="1030"/>
      <c r="FR12" s="1030"/>
      <c r="FS12" s="1030"/>
      <c r="FT12" s="1030"/>
      <c r="FU12" s="1030"/>
      <c r="FV12" s="1030"/>
      <c r="FW12" s="1030"/>
      <c r="FX12" s="1030"/>
      <c r="FY12" s="1030"/>
      <c r="FZ12" s="1030"/>
      <c r="GA12" s="1030"/>
      <c r="GB12" s="1030"/>
      <c r="GC12" s="1030"/>
      <c r="GD12" s="1030"/>
      <c r="GE12" s="1030"/>
      <c r="GF12" s="1030"/>
      <c r="GG12" s="1030"/>
      <c r="GH12" s="1030"/>
      <c r="GI12" s="1030"/>
      <c r="GJ12" s="1030"/>
      <c r="GK12" s="1030"/>
      <c r="GL12" s="1030"/>
      <c r="GM12" s="1030"/>
      <c r="GN12" s="1030"/>
      <c r="GO12" s="1030"/>
      <c r="GP12" s="1030"/>
      <c r="GQ12" s="1030"/>
      <c r="GR12" s="1030"/>
      <c r="GS12" s="1030"/>
      <c r="GT12" s="1030"/>
      <c r="GU12" s="1030"/>
      <c r="GV12" s="1030"/>
      <c r="GW12" s="1030"/>
      <c r="GX12" s="1030"/>
      <c r="GY12" s="1030"/>
      <c r="GZ12" s="1030"/>
      <c r="HA12" s="1030"/>
      <c r="HB12" s="1030"/>
      <c r="HC12" s="1030"/>
      <c r="HD12" s="1030"/>
      <c r="HE12" s="1030"/>
      <c r="HF12" s="1030"/>
      <c r="HG12" s="1030"/>
      <c r="HH12" s="1030"/>
      <c r="HI12" s="1030"/>
      <c r="HJ12" s="1030"/>
      <c r="HK12" s="1030"/>
      <c r="HL12" s="1030"/>
      <c r="HM12" s="1030"/>
      <c r="HN12" s="1030"/>
      <c r="HO12" s="1030"/>
      <c r="HP12" s="1030"/>
      <c r="HQ12" s="1030"/>
      <c r="HR12" s="1030"/>
      <c r="HS12" s="1030"/>
      <c r="HT12" s="1030"/>
      <c r="HU12" s="1030"/>
      <c r="HV12" s="1030"/>
      <c r="HW12" s="1030"/>
      <c r="HX12" s="1030"/>
      <c r="HY12" s="1030"/>
      <c r="HZ12" s="1030"/>
      <c r="IA12" s="1030"/>
      <c r="IB12" s="1030"/>
      <c r="IC12" s="1030"/>
      <c r="ID12" s="1030"/>
      <c r="IE12" s="1030"/>
    </row>
    <row r="13" spans="1:239" s="17" customFormat="1" ht="21" customHeight="1">
      <c r="A13" s="2170" t="s">
        <v>7</v>
      </c>
      <c r="B13" s="2171"/>
      <c r="C13" s="860">
        <f>C14+C15</f>
        <v>276279</v>
      </c>
      <c r="D13" s="860">
        <f>D14+D15</f>
        <v>331229.62077210005</v>
      </c>
      <c r="E13" s="860">
        <f>IF(C13="",IF(D13="","",C13-D13),C13-D13)</f>
        <v>-54950.620772100054</v>
      </c>
      <c r="F13" s="2172"/>
      <c r="G13" s="2173"/>
      <c r="H13" s="860">
        <f>H14+H15</f>
        <v>2892767</v>
      </c>
      <c r="I13" s="860">
        <f>I14+I15</f>
        <v>2775663.5899521</v>
      </c>
      <c r="J13" s="860">
        <f>IF(H13="",IF(I13="","",H13-I13),H13-I13)</f>
        <v>117103.41004789993</v>
      </c>
      <c r="K13" s="1034"/>
      <c r="L13" s="1041"/>
      <c r="M13" s="1030"/>
      <c r="N13" s="2170" t="s">
        <v>7</v>
      </c>
      <c r="O13" s="2171"/>
      <c r="P13" s="860">
        <f>P14+P15</f>
        <v>276279</v>
      </c>
      <c r="Q13" s="860">
        <f>Q14+Q15</f>
        <v>331229.62077210005</v>
      </c>
      <c r="R13" s="860">
        <f>IF(P13="",IF(Q13="","",P13-Q13),P13-Q13)</f>
        <v>-54950.620772100054</v>
      </c>
      <c r="S13" s="2172"/>
      <c r="T13" s="2173"/>
      <c r="U13" s="860">
        <f>U14+U15</f>
        <v>2892767</v>
      </c>
      <c r="V13" s="860">
        <f>V14+V15</f>
        <v>2775663.5899521</v>
      </c>
      <c r="W13" s="860">
        <f>IF(U13="",IF(V13="","",U13-V13),U13-V13)</f>
        <v>117103.41004789993</v>
      </c>
      <c r="X13" s="1102"/>
      <c r="Y13" s="1030"/>
      <c r="Z13" s="1030"/>
      <c r="AA13" s="1030"/>
      <c r="AB13" s="1030"/>
      <c r="AC13" s="1030"/>
      <c r="AD13" s="1030"/>
      <c r="AE13" s="1030"/>
      <c r="AF13" s="1030"/>
      <c r="AG13" s="1030"/>
      <c r="AH13" s="1030"/>
      <c r="AI13" s="1030"/>
      <c r="AJ13" s="1030"/>
      <c r="AK13" s="1030"/>
      <c r="AL13" s="1030"/>
      <c r="AM13" s="1030"/>
      <c r="AN13" s="1030"/>
      <c r="AO13" s="1030"/>
      <c r="AP13" s="1030"/>
      <c r="AQ13" s="1030"/>
      <c r="AR13" s="1030"/>
      <c r="AS13" s="1030"/>
      <c r="AT13" s="1030"/>
      <c r="AU13" s="1030"/>
      <c r="AV13" s="1030"/>
      <c r="AW13" s="1030"/>
      <c r="AX13" s="1030"/>
      <c r="AY13" s="1030"/>
      <c r="AZ13" s="1030"/>
      <c r="BA13" s="1030"/>
      <c r="BB13" s="1030"/>
      <c r="BC13" s="1030"/>
      <c r="BD13" s="1030"/>
      <c r="BE13" s="1030"/>
      <c r="BF13" s="1030"/>
      <c r="BG13" s="1030"/>
      <c r="BH13" s="1030"/>
      <c r="BI13" s="1030"/>
      <c r="BJ13" s="1030"/>
      <c r="BK13" s="1030"/>
      <c r="BL13" s="1030"/>
      <c r="BM13" s="1030"/>
      <c r="BN13" s="1030"/>
      <c r="BO13" s="1030"/>
      <c r="BP13" s="1030"/>
      <c r="BQ13" s="1030"/>
      <c r="BR13" s="1030"/>
      <c r="BS13" s="1030"/>
      <c r="BT13" s="1030"/>
      <c r="BU13" s="1030"/>
      <c r="BV13" s="1030"/>
      <c r="BW13" s="1030"/>
      <c r="BX13" s="1030"/>
      <c r="BY13" s="1030"/>
      <c r="BZ13" s="1030"/>
      <c r="CA13" s="1030"/>
      <c r="CB13" s="1030"/>
      <c r="CC13" s="1030"/>
      <c r="CD13" s="1030"/>
      <c r="CE13" s="1030"/>
      <c r="CF13" s="1030"/>
      <c r="CG13" s="1030"/>
      <c r="CH13" s="1030"/>
      <c r="CI13" s="1030"/>
      <c r="CJ13" s="1030"/>
      <c r="CK13" s="1030"/>
      <c r="CL13" s="1030"/>
      <c r="CM13" s="1030"/>
      <c r="CN13" s="1030"/>
      <c r="CO13" s="1030"/>
      <c r="CP13" s="1030"/>
      <c r="CQ13" s="1030"/>
      <c r="CR13" s="1030"/>
      <c r="CS13" s="1030"/>
      <c r="CT13" s="1030"/>
      <c r="CU13" s="1030"/>
      <c r="CV13" s="1030"/>
      <c r="CW13" s="1030"/>
      <c r="CX13" s="1030"/>
      <c r="CY13" s="1030"/>
      <c r="CZ13" s="1030"/>
      <c r="DA13" s="1030"/>
      <c r="DB13" s="1030"/>
      <c r="DC13" s="1030"/>
      <c r="DD13" s="1030"/>
      <c r="DE13" s="1030"/>
      <c r="DF13" s="1030"/>
      <c r="DG13" s="1030"/>
      <c r="DH13" s="1030"/>
      <c r="DI13" s="1030"/>
      <c r="DJ13" s="1030"/>
      <c r="DK13" s="1030"/>
      <c r="DL13" s="1030"/>
      <c r="DM13" s="1030"/>
      <c r="DN13" s="1030"/>
      <c r="DO13" s="1030"/>
      <c r="DP13" s="1030"/>
      <c r="DQ13" s="1030"/>
      <c r="DR13" s="1030"/>
      <c r="DS13" s="1030"/>
      <c r="DT13" s="1030"/>
      <c r="DU13" s="1030"/>
      <c r="DV13" s="1030"/>
      <c r="DW13" s="1030"/>
      <c r="DX13" s="1030"/>
      <c r="DY13" s="1030"/>
      <c r="DZ13" s="1030"/>
      <c r="EA13" s="1030"/>
      <c r="EB13" s="1030"/>
      <c r="EC13" s="1030"/>
      <c r="ED13" s="1030"/>
      <c r="EE13" s="1030"/>
      <c r="EF13" s="1030"/>
      <c r="EG13" s="1030"/>
      <c r="EH13" s="1030"/>
      <c r="EI13" s="1030"/>
      <c r="EJ13" s="1030"/>
      <c r="EK13" s="1030"/>
      <c r="EL13" s="1030"/>
      <c r="EM13" s="1030"/>
      <c r="EN13" s="1030"/>
      <c r="EO13" s="1030"/>
      <c r="EP13" s="1030"/>
      <c r="EQ13" s="1030"/>
      <c r="ER13" s="1030"/>
      <c r="ES13" s="1030"/>
      <c r="ET13" s="1030"/>
      <c r="EU13" s="1030"/>
      <c r="EV13" s="1030"/>
      <c r="EW13" s="1030"/>
      <c r="EX13" s="1030"/>
      <c r="EY13" s="1030"/>
      <c r="EZ13" s="1030"/>
      <c r="FA13" s="1030"/>
      <c r="FB13" s="1030"/>
      <c r="FC13" s="1030"/>
      <c r="FD13" s="1030"/>
      <c r="FE13" s="1030"/>
      <c r="FF13" s="1030"/>
      <c r="FG13" s="1030"/>
      <c r="FH13" s="1030"/>
      <c r="FI13" s="1030"/>
      <c r="FJ13" s="1030"/>
      <c r="FK13" s="1030"/>
      <c r="FL13" s="1030"/>
      <c r="FM13" s="1030"/>
      <c r="FN13" s="1030"/>
      <c r="FO13" s="1030"/>
      <c r="FP13" s="1030"/>
      <c r="FQ13" s="1030"/>
      <c r="FR13" s="1030"/>
      <c r="FS13" s="1030"/>
      <c r="FT13" s="1030"/>
      <c r="FU13" s="1030"/>
      <c r="FV13" s="1030"/>
      <c r="FW13" s="1030"/>
      <c r="FX13" s="1030"/>
      <c r="FY13" s="1030"/>
      <c r="FZ13" s="1030"/>
      <c r="GA13" s="1030"/>
      <c r="GB13" s="1030"/>
      <c r="GC13" s="1030"/>
      <c r="GD13" s="1030"/>
      <c r="GE13" s="1030"/>
      <c r="GF13" s="1030"/>
      <c r="GG13" s="1030"/>
      <c r="GH13" s="1030"/>
      <c r="GI13" s="1030"/>
      <c r="GJ13" s="1030"/>
      <c r="GK13" s="1030"/>
      <c r="GL13" s="1030"/>
      <c r="GM13" s="1030"/>
      <c r="GN13" s="1030"/>
      <c r="GO13" s="1030"/>
      <c r="GP13" s="1030"/>
      <c r="GQ13" s="1030"/>
      <c r="GR13" s="1030"/>
      <c r="GS13" s="1030"/>
      <c r="GT13" s="1030"/>
      <c r="GU13" s="1030"/>
      <c r="GV13" s="1030"/>
      <c r="GW13" s="1030"/>
      <c r="GX13" s="1030"/>
      <c r="GY13" s="1030"/>
      <c r="GZ13" s="1030"/>
      <c r="HA13" s="1030"/>
      <c r="HB13" s="1030"/>
      <c r="HC13" s="1030"/>
      <c r="HD13" s="1030"/>
      <c r="HE13" s="1030"/>
      <c r="HF13" s="1030"/>
      <c r="HG13" s="1030"/>
      <c r="HH13" s="1030"/>
      <c r="HI13" s="1030"/>
      <c r="HJ13" s="1030"/>
      <c r="HK13" s="1030"/>
      <c r="HL13" s="1030"/>
      <c r="HM13" s="1030"/>
      <c r="HN13" s="1030"/>
      <c r="HO13" s="1030"/>
      <c r="HP13" s="1030"/>
      <c r="HQ13" s="1030"/>
      <c r="HR13" s="1030"/>
      <c r="HS13" s="1030"/>
      <c r="HT13" s="1030"/>
      <c r="HU13" s="1030"/>
      <c r="HV13" s="1030"/>
      <c r="HW13" s="1030"/>
      <c r="HX13" s="1030"/>
      <c r="HY13" s="1030"/>
      <c r="HZ13" s="1030"/>
      <c r="IA13" s="1030"/>
      <c r="IB13" s="1030"/>
      <c r="IC13" s="1030"/>
      <c r="ID13" s="1030"/>
      <c r="IE13" s="1030"/>
    </row>
    <row r="14" spans="1:239" s="17" customFormat="1" ht="107.25" customHeight="1">
      <c r="A14" s="2174" t="s">
        <v>251</v>
      </c>
      <c r="B14" s="2175"/>
      <c r="C14" s="880">
        <f>P14</f>
        <v>70374</v>
      </c>
      <c r="D14" s="880">
        <f>Q14</f>
        <v>116512.51077210007</v>
      </c>
      <c r="E14" s="744">
        <f>IF(C14="",IF(D14="",0,C14-D14),C14-D14)</f>
        <v>-46138.51077210007</v>
      </c>
      <c r="F14" s="2176"/>
      <c r="G14" s="2177"/>
      <c r="H14" s="880">
        <f>U14</f>
        <v>1092817</v>
      </c>
      <c r="I14" s="880">
        <f>V14</f>
        <v>988602.0798820999</v>
      </c>
      <c r="J14" s="744">
        <f>IF(H14="",IF(I14="",0,H14-I14),H14-I14)</f>
        <v>104214.92011790012</v>
      </c>
      <c r="K14" s="1035"/>
      <c r="L14" s="1041"/>
      <c r="M14" s="1030"/>
      <c r="N14" s="2174" t="s">
        <v>251</v>
      </c>
      <c r="O14" s="2175"/>
      <c r="P14" s="880">
        <f>'PR_Total PR Cash Outflow_3A'!C13</f>
        <v>70374</v>
      </c>
      <c r="Q14" s="880">
        <f>'PR_Total PR Cash Outflow_3A'!D13</f>
        <v>116512.51077210007</v>
      </c>
      <c r="R14" s="744">
        <f>IF(P14="",IF(Q14="",0,P14-Q14),P14-Q14)</f>
        <v>-46138.51077210007</v>
      </c>
      <c r="S14" s="2176"/>
      <c r="T14" s="2177"/>
      <c r="U14" s="743">
        <f>'PR_Total PR Cash Outflow_3A'!H13</f>
        <v>1092817</v>
      </c>
      <c r="V14" s="743">
        <f>'PR_Total PR Cash Outflow_3A'!I13</f>
        <v>988602.0798820999</v>
      </c>
      <c r="W14" s="744">
        <f>IF(U14="",IF(V14="",0,U14-V14),U14-V14)</f>
        <v>104214.92011790012</v>
      </c>
      <c r="X14" s="1103"/>
      <c r="Y14" s="1030"/>
      <c r="Z14" s="1030"/>
      <c r="AA14" s="1030"/>
      <c r="AB14" s="1030"/>
      <c r="AC14" s="1030"/>
      <c r="AD14" s="1030"/>
      <c r="AE14" s="1030"/>
      <c r="AF14" s="1030"/>
      <c r="AG14" s="1030"/>
      <c r="AH14" s="1030"/>
      <c r="AI14" s="1030"/>
      <c r="AJ14" s="1030"/>
      <c r="AK14" s="1030"/>
      <c r="AL14" s="1030"/>
      <c r="AM14" s="1030"/>
      <c r="AN14" s="1030"/>
      <c r="AO14" s="1030"/>
      <c r="AP14" s="1030"/>
      <c r="AQ14" s="1030"/>
      <c r="AR14" s="1030"/>
      <c r="AS14" s="1030"/>
      <c r="AT14" s="1030"/>
      <c r="AU14" s="1030"/>
      <c r="AV14" s="1030"/>
      <c r="AW14" s="1030"/>
      <c r="AX14" s="1030"/>
      <c r="AY14" s="1030"/>
      <c r="AZ14" s="1030"/>
      <c r="BA14" s="1030"/>
      <c r="BB14" s="1030"/>
      <c r="BC14" s="1030"/>
      <c r="BD14" s="1030"/>
      <c r="BE14" s="1030"/>
      <c r="BF14" s="1030"/>
      <c r="BG14" s="1030"/>
      <c r="BH14" s="1030"/>
      <c r="BI14" s="1030"/>
      <c r="BJ14" s="1030"/>
      <c r="BK14" s="1030"/>
      <c r="BL14" s="1030"/>
      <c r="BM14" s="1030"/>
      <c r="BN14" s="1030"/>
      <c r="BO14" s="1030"/>
      <c r="BP14" s="1030"/>
      <c r="BQ14" s="1030"/>
      <c r="BR14" s="1030"/>
      <c r="BS14" s="1030"/>
      <c r="BT14" s="1030"/>
      <c r="BU14" s="1030"/>
      <c r="BV14" s="1030"/>
      <c r="BW14" s="1030"/>
      <c r="BX14" s="1030"/>
      <c r="BY14" s="1030"/>
      <c r="BZ14" s="1030"/>
      <c r="CA14" s="1030"/>
      <c r="CB14" s="1030"/>
      <c r="CC14" s="1030"/>
      <c r="CD14" s="1030"/>
      <c r="CE14" s="1030"/>
      <c r="CF14" s="1030"/>
      <c r="CG14" s="1030"/>
      <c r="CH14" s="1030"/>
      <c r="CI14" s="1030"/>
      <c r="CJ14" s="1030"/>
      <c r="CK14" s="1030"/>
      <c r="CL14" s="1030"/>
      <c r="CM14" s="1030"/>
      <c r="CN14" s="1030"/>
      <c r="CO14" s="1030"/>
      <c r="CP14" s="1030"/>
      <c r="CQ14" s="1030"/>
      <c r="CR14" s="1030"/>
      <c r="CS14" s="1030"/>
      <c r="CT14" s="1030"/>
      <c r="CU14" s="1030"/>
      <c r="CV14" s="1030"/>
      <c r="CW14" s="1030"/>
      <c r="CX14" s="1030"/>
      <c r="CY14" s="1030"/>
      <c r="CZ14" s="1030"/>
      <c r="DA14" s="1030"/>
      <c r="DB14" s="1030"/>
      <c r="DC14" s="1030"/>
      <c r="DD14" s="1030"/>
      <c r="DE14" s="1030"/>
      <c r="DF14" s="1030"/>
      <c r="DG14" s="1030"/>
      <c r="DH14" s="1030"/>
      <c r="DI14" s="1030"/>
      <c r="DJ14" s="1030"/>
      <c r="DK14" s="1030"/>
      <c r="DL14" s="1030"/>
      <c r="DM14" s="1030"/>
      <c r="DN14" s="1030"/>
      <c r="DO14" s="1030"/>
      <c r="DP14" s="1030"/>
      <c r="DQ14" s="1030"/>
      <c r="DR14" s="1030"/>
      <c r="DS14" s="1030"/>
      <c r="DT14" s="1030"/>
      <c r="DU14" s="1030"/>
      <c r="DV14" s="1030"/>
      <c r="DW14" s="1030"/>
      <c r="DX14" s="1030"/>
      <c r="DY14" s="1030"/>
      <c r="DZ14" s="1030"/>
      <c r="EA14" s="1030"/>
      <c r="EB14" s="1030"/>
      <c r="EC14" s="1030"/>
      <c r="ED14" s="1030"/>
      <c r="EE14" s="1030"/>
      <c r="EF14" s="1030"/>
      <c r="EG14" s="1030"/>
      <c r="EH14" s="1030"/>
      <c r="EI14" s="1030"/>
      <c r="EJ14" s="1030"/>
      <c r="EK14" s="1030"/>
      <c r="EL14" s="1030"/>
      <c r="EM14" s="1030"/>
      <c r="EN14" s="1030"/>
      <c r="EO14" s="1030"/>
      <c r="EP14" s="1030"/>
      <c r="EQ14" s="1030"/>
      <c r="ER14" s="1030"/>
      <c r="ES14" s="1030"/>
      <c r="ET14" s="1030"/>
      <c r="EU14" s="1030"/>
      <c r="EV14" s="1030"/>
      <c r="EW14" s="1030"/>
      <c r="EX14" s="1030"/>
      <c r="EY14" s="1030"/>
      <c r="EZ14" s="1030"/>
      <c r="FA14" s="1030"/>
      <c r="FB14" s="1030"/>
      <c r="FC14" s="1030"/>
      <c r="FD14" s="1030"/>
      <c r="FE14" s="1030"/>
      <c r="FF14" s="1030"/>
      <c r="FG14" s="1030"/>
      <c r="FH14" s="1030"/>
      <c r="FI14" s="1030"/>
      <c r="FJ14" s="1030"/>
      <c r="FK14" s="1030"/>
      <c r="FL14" s="1030"/>
      <c r="FM14" s="1030"/>
      <c r="FN14" s="1030"/>
      <c r="FO14" s="1030"/>
      <c r="FP14" s="1030"/>
      <c r="FQ14" s="1030"/>
      <c r="FR14" s="1030"/>
      <c r="FS14" s="1030"/>
      <c r="FT14" s="1030"/>
      <c r="FU14" s="1030"/>
      <c r="FV14" s="1030"/>
      <c r="FW14" s="1030"/>
      <c r="FX14" s="1030"/>
      <c r="FY14" s="1030"/>
      <c r="FZ14" s="1030"/>
      <c r="GA14" s="1030"/>
      <c r="GB14" s="1030"/>
      <c r="GC14" s="1030"/>
      <c r="GD14" s="1030"/>
      <c r="GE14" s="1030"/>
      <c r="GF14" s="1030"/>
      <c r="GG14" s="1030"/>
      <c r="GH14" s="1030"/>
      <c r="GI14" s="1030"/>
      <c r="GJ14" s="1030"/>
      <c r="GK14" s="1030"/>
      <c r="GL14" s="1030"/>
      <c r="GM14" s="1030"/>
      <c r="GN14" s="1030"/>
      <c r="GO14" s="1030"/>
      <c r="GP14" s="1030"/>
      <c r="GQ14" s="1030"/>
      <c r="GR14" s="1030"/>
      <c r="GS14" s="1030"/>
      <c r="GT14" s="1030"/>
      <c r="GU14" s="1030"/>
      <c r="GV14" s="1030"/>
      <c r="GW14" s="1030"/>
      <c r="GX14" s="1030"/>
      <c r="GY14" s="1030"/>
      <c r="GZ14" s="1030"/>
      <c r="HA14" s="1030"/>
      <c r="HB14" s="1030"/>
      <c r="HC14" s="1030"/>
      <c r="HD14" s="1030"/>
      <c r="HE14" s="1030"/>
      <c r="HF14" s="1030"/>
      <c r="HG14" s="1030"/>
      <c r="HH14" s="1030"/>
      <c r="HI14" s="1030"/>
      <c r="HJ14" s="1030"/>
      <c r="HK14" s="1030"/>
      <c r="HL14" s="1030"/>
      <c r="HM14" s="1030"/>
      <c r="HN14" s="1030"/>
      <c r="HO14" s="1030"/>
      <c r="HP14" s="1030"/>
      <c r="HQ14" s="1030"/>
      <c r="HR14" s="1030"/>
      <c r="HS14" s="1030"/>
      <c r="HT14" s="1030"/>
      <c r="HU14" s="1030"/>
      <c r="HV14" s="1030"/>
      <c r="HW14" s="1030"/>
      <c r="HX14" s="1030"/>
      <c r="HY14" s="1030"/>
      <c r="HZ14" s="1030"/>
      <c r="IA14" s="1030"/>
      <c r="IB14" s="1030"/>
      <c r="IC14" s="1030"/>
      <c r="ID14" s="1030"/>
      <c r="IE14" s="1030"/>
    </row>
    <row r="15" spans="1:239" s="17" customFormat="1" ht="167.25" customHeight="1" thickBot="1">
      <c r="A15" s="2159" t="s">
        <v>252</v>
      </c>
      <c r="B15" s="2160"/>
      <c r="C15" s="745">
        <f>P15</f>
        <v>205905</v>
      </c>
      <c r="D15" s="745">
        <f>Q15</f>
        <v>214717.11000000002</v>
      </c>
      <c r="E15" s="746">
        <f>IF(C15="",IF(D15="",0,C15-D15),C15-D15)</f>
        <v>-8812.110000000015</v>
      </c>
      <c r="F15" s="2161"/>
      <c r="G15" s="2162"/>
      <c r="H15" s="745">
        <f>U15</f>
        <v>1799950</v>
      </c>
      <c r="I15" s="745">
        <f>V15</f>
        <v>1787061.51007</v>
      </c>
      <c r="J15" s="746">
        <f>IF(H15="",IF(I15="",0,H15-I15),H15-I15)</f>
        <v>12888.489929999923</v>
      </c>
      <c r="K15" s="1018"/>
      <c r="L15" s="1041"/>
      <c r="M15" s="1030"/>
      <c r="N15" s="2159" t="s">
        <v>252</v>
      </c>
      <c r="O15" s="2160"/>
      <c r="P15" s="745">
        <f>'PR_Total PR Cash Outflow_3A'!C14</f>
        <v>205905</v>
      </c>
      <c r="Q15" s="745">
        <f>'PR_Total PR Cash Outflow_3A'!D14</f>
        <v>214717.11000000002</v>
      </c>
      <c r="R15" s="746">
        <f>IF(P15="",IF(Q15="",0,P15-Q15),P15-Q15)</f>
        <v>-8812.110000000015</v>
      </c>
      <c r="S15" s="2161"/>
      <c r="T15" s="2162"/>
      <c r="U15" s="745">
        <f>'PR_Total PR Cash Outflow_3A'!H14</f>
        <v>1799950</v>
      </c>
      <c r="V15" s="745">
        <f>'PR_Total PR Cash Outflow_3A'!I14</f>
        <v>1787061.51007</v>
      </c>
      <c r="W15" s="746">
        <f>IF(U15="",IF(V15="",0,U15-V15),U15-V15)</f>
        <v>12888.489929999923</v>
      </c>
      <c r="X15" s="1104"/>
      <c r="Y15" s="1030"/>
      <c r="Z15" s="1030"/>
      <c r="AA15" s="1030"/>
      <c r="AB15" s="1030"/>
      <c r="AC15" s="1030"/>
      <c r="AD15" s="1030"/>
      <c r="AE15" s="1030"/>
      <c r="AF15" s="1030"/>
      <c r="AG15" s="1030"/>
      <c r="AH15" s="1030"/>
      <c r="AI15" s="1030"/>
      <c r="AJ15" s="1030"/>
      <c r="AK15" s="1030"/>
      <c r="AL15" s="1030"/>
      <c r="AM15" s="1030"/>
      <c r="AN15" s="1030"/>
      <c r="AO15" s="1030"/>
      <c r="AP15" s="1030"/>
      <c r="AQ15" s="1030"/>
      <c r="AR15" s="1030"/>
      <c r="AS15" s="1030"/>
      <c r="AT15" s="1030"/>
      <c r="AU15" s="1030"/>
      <c r="AV15" s="1030"/>
      <c r="AW15" s="1030"/>
      <c r="AX15" s="1030"/>
      <c r="AY15" s="1030"/>
      <c r="AZ15" s="1030"/>
      <c r="BA15" s="1030"/>
      <c r="BB15" s="1030"/>
      <c r="BC15" s="1030"/>
      <c r="BD15" s="1030"/>
      <c r="BE15" s="1030"/>
      <c r="BF15" s="1030"/>
      <c r="BG15" s="1030"/>
      <c r="BH15" s="1030"/>
      <c r="BI15" s="1030"/>
      <c r="BJ15" s="1030"/>
      <c r="BK15" s="1030"/>
      <c r="BL15" s="1030"/>
      <c r="BM15" s="1030"/>
      <c r="BN15" s="1030"/>
      <c r="BO15" s="1030"/>
      <c r="BP15" s="1030"/>
      <c r="BQ15" s="1030"/>
      <c r="BR15" s="1030"/>
      <c r="BS15" s="1030"/>
      <c r="BT15" s="1030"/>
      <c r="BU15" s="1030"/>
      <c r="BV15" s="1030"/>
      <c r="BW15" s="1030"/>
      <c r="BX15" s="1030"/>
      <c r="BY15" s="1030"/>
      <c r="BZ15" s="1030"/>
      <c r="CA15" s="1030"/>
      <c r="CB15" s="1030"/>
      <c r="CC15" s="1030"/>
      <c r="CD15" s="1030"/>
      <c r="CE15" s="1030"/>
      <c r="CF15" s="1030"/>
      <c r="CG15" s="1030"/>
      <c r="CH15" s="1030"/>
      <c r="CI15" s="1030"/>
      <c r="CJ15" s="1030"/>
      <c r="CK15" s="1030"/>
      <c r="CL15" s="1030"/>
      <c r="CM15" s="1030"/>
      <c r="CN15" s="1030"/>
      <c r="CO15" s="1030"/>
      <c r="CP15" s="1030"/>
      <c r="CQ15" s="1030"/>
      <c r="CR15" s="1030"/>
      <c r="CS15" s="1030"/>
      <c r="CT15" s="1030"/>
      <c r="CU15" s="1030"/>
      <c r="CV15" s="1030"/>
      <c r="CW15" s="1030"/>
      <c r="CX15" s="1030"/>
      <c r="CY15" s="1030"/>
      <c r="CZ15" s="1030"/>
      <c r="DA15" s="1030"/>
      <c r="DB15" s="1030"/>
      <c r="DC15" s="1030"/>
      <c r="DD15" s="1030"/>
      <c r="DE15" s="1030"/>
      <c r="DF15" s="1030"/>
      <c r="DG15" s="1030"/>
      <c r="DH15" s="1030"/>
      <c r="DI15" s="1030"/>
      <c r="DJ15" s="1030"/>
      <c r="DK15" s="1030"/>
      <c r="DL15" s="1030"/>
      <c r="DM15" s="1030"/>
      <c r="DN15" s="1030"/>
      <c r="DO15" s="1030"/>
      <c r="DP15" s="1030"/>
      <c r="DQ15" s="1030"/>
      <c r="DR15" s="1030"/>
      <c r="DS15" s="1030"/>
      <c r="DT15" s="1030"/>
      <c r="DU15" s="1030"/>
      <c r="DV15" s="1030"/>
      <c r="DW15" s="1030"/>
      <c r="DX15" s="1030"/>
      <c r="DY15" s="1030"/>
      <c r="DZ15" s="1030"/>
      <c r="EA15" s="1030"/>
      <c r="EB15" s="1030"/>
      <c r="EC15" s="1030"/>
      <c r="ED15" s="1030"/>
      <c r="EE15" s="1030"/>
      <c r="EF15" s="1030"/>
      <c r="EG15" s="1030"/>
      <c r="EH15" s="1030"/>
      <c r="EI15" s="1030"/>
      <c r="EJ15" s="1030"/>
      <c r="EK15" s="1030"/>
      <c r="EL15" s="1030"/>
      <c r="EM15" s="1030"/>
      <c r="EN15" s="1030"/>
      <c r="EO15" s="1030"/>
      <c r="EP15" s="1030"/>
      <c r="EQ15" s="1030"/>
      <c r="ER15" s="1030"/>
      <c r="ES15" s="1030"/>
      <c r="ET15" s="1030"/>
      <c r="EU15" s="1030"/>
      <c r="EV15" s="1030"/>
      <c r="EW15" s="1030"/>
      <c r="EX15" s="1030"/>
      <c r="EY15" s="1030"/>
      <c r="EZ15" s="1030"/>
      <c r="FA15" s="1030"/>
      <c r="FB15" s="1030"/>
      <c r="FC15" s="1030"/>
      <c r="FD15" s="1030"/>
      <c r="FE15" s="1030"/>
      <c r="FF15" s="1030"/>
      <c r="FG15" s="1030"/>
      <c r="FH15" s="1030"/>
      <c r="FI15" s="1030"/>
      <c r="FJ15" s="1030"/>
      <c r="FK15" s="1030"/>
      <c r="FL15" s="1030"/>
      <c r="FM15" s="1030"/>
      <c r="FN15" s="1030"/>
      <c r="FO15" s="1030"/>
      <c r="FP15" s="1030"/>
      <c r="FQ15" s="1030"/>
      <c r="FR15" s="1030"/>
      <c r="FS15" s="1030"/>
      <c r="FT15" s="1030"/>
      <c r="FU15" s="1030"/>
      <c r="FV15" s="1030"/>
      <c r="FW15" s="1030"/>
      <c r="FX15" s="1030"/>
      <c r="FY15" s="1030"/>
      <c r="FZ15" s="1030"/>
      <c r="GA15" s="1030"/>
      <c r="GB15" s="1030"/>
      <c r="GC15" s="1030"/>
      <c r="GD15" s="1030"/>
      <c r="GE15" s="1030"/>
      <c r="GF15" s="1030"/>
      <c r="GG15" s="1030"/>
      <c r="GH15" s="1030"/>
      <c r="GI15" s="1030"/>
      <c r="GJ15" s="1030"/>
      <c r="GK15" s="1030"/>
      <c r="GL15" s="1030"/>
      <c r="GM15" s="1030"/>
      <c r="GN15" s="1030"/>
      <c r="GO15" s="1030"/>
      <c r="GP15" s="1030"/>
      <c r="GQ15" s="1030"/>
      <c r="GR15" s="1030"/>
      <c r="GS15" s="1030"/>
      <c r="GT15" s="1030"/>
      <c r="GU15" s="1030"/>
      <c r="GV15" s="1030"/>
      <c r="GW15" s="1030"/>
      <c r="GX15" s="1030"/>
      <c r="GY15" s="1030"/>
      <c r="GZ15" s="1030"/>
      <c r="HA15" s="1030"/>
      <c r="HB15" s="1030"/>
      <c r="HC15" s="1030"/>
      <c r="HD15" s="1030"/>
      <c r="HE15" s="1030"/>
      <c r="HF15" s="1030"/>
      <c r="HG15" s="1030"/>
      <c r="HH15" s="1030"/>
      <c r="HI15" s="1030"/>
      <c r="HJ15" s="1030"/>
      <c r="HK15" s="1030"/>
      <c r="HL15" s="1030"/>
      <c r="HM15" s="1030"/>
      <c r="HN15" s="1030"/>
      <c r="HO15" s="1030"/>
      <c r="HP15" s="1030"/>
      <c r="HQ15" s="1030"/>
      <c r="HR15" s="1030"/>
      <c r="HS15" s="1030"/>
      <c r="HT15" s="1030"/>
      <c r="HU15" s="1030"/>
      <c r="HV15" s="1030"/>
      <c r="HW15" s="1030"/>
      <c r="HX15" s="1030"/>
      <c r="HY15" s="1030"/>
      <c r="HZ15" s="1030"/>
      <c r="IA15" s="1030"/>
      <c r="IB15" s="1030"/>
      <c r="IC15" s="1030"/>
      <c r="ID15" s="1030"/>
      <c r="IE15" s="1030"/>
    </row>
    <row r="16" spans="1:239" s="17" customFormat="1" ht="22.5" customHeight="1" thickBot="1">
      <c r="A16" s="475"/>
      <c r="B16" s="476"/>
      <c r="C16" s="361"/>
      <c r="D16" s="361"/>
      <c r="E16" s="361"/>
      <c r="F16" s="82"/>
      <c r="G16" s="82"/>
      <c r="H16" s="361"/>
      <c r="I16" s="361"/>
      <c r="J16" s="361"/>
      <c r="K16" s="82"/>
      <c r="L16" s="361"/>
      <c r="M16" s="1030"/>
      <c r="N16" s="1105"/>
      <c r="O16" s="476"/>
      <c r="P16" s="361"/>
      <c r="Q16" s="361"/>
      <c r="R16" s="361"/>
      <c r="S16" s="82"/>
      <c r="T16" s="82"/>
      <c r="U16" s="361"/>
      <c r="V16" s="361"/>
      <c r="W16" s="361"/>
      <c r="X16" s="1106"/>
      <c r="Y16" s="1030"/>
      <c r="Z16" s="1030"/>
      <c r="AA16" s="1030"/>
      <c r="AB16" s="1030"/>
      <c r="AC16" s="1030"/>
      <c r="AD16" s="1030"/>
      <c r="AE16" s="1030"/>
      <c r="AF16" s="1030"/>
      <c r="AG16" s="1030"/>
      <c r="AH16" s="1030"/>
      <c r="AI16" s="1030"/>
      <c r="AJ16" s="1030"/>
      <c r="AK16" s="1030"/>
      <c r="AL16" s="1030"/>
      <c r="AM16" s="1030"/>
      <c r="AN16" s="1030"/>
      <c r="AO16" s="1030"/>
      <c r="AP16" s="1030"/>
      <c r="AQ16" s="1030"/>
      <c r="AR16" s="1030"/>
      <c r="AS16" s="1030"/>
      <c r="AT16" s="1030"/>
      <c r="AU16" s="1030"/>
      <c r="AV16" s="1030"/>
      <c r="AW16" s="1030"/>
      <c r="AX16" s="1030"/>
      <c r="AY16" s="1030"/>
      <c r="AZ16" s="1030"/>
      <c r="BA16" s="1030"/>
      <c r="BB16" s="1030"/>
      <c r="BC16" s="1030"/>
      <c r="BD16" s="1030"/>
      <c r="BE16" s="1030"/>
      <c r="BF16" s="1030"/>
      <c r="BG16" s="1030"/>
      <c r="BH16" s="1030"/>
      <c r="BI16" s="1030"/>
      <c r="BJ16" s="1030"/>
      <c r="BK16" s="1030"/>
      <c r="BL16" s="1030"/>
      <c r="BM16" s="1030"/>
      <c r="BN16" s="1030"/>
      <c r="BO16" s="1030"/>
      <c r="BP16" s="1030"/>
      <c r="BQ16" s="1030"/>
      <c r="BR16" s="1030"/>
      <c r="BS16" s="1030"/>
      <c r="BT16" s="1030"/>
      <c r="BU16" s="1030"/>
      <c r="BV16" s="1030"/>
      <c r="BW16" s="1030"/>
      <c r="BX16" s="1030"/>
      <c r="BY16" s="1030"/>
      <c r="BZ16" s="1030"/>
      <c r="CA16" s="1030"/>
      <c r="CB16" s="1030"/>
      <c r="CC16" s="1030"/>
      <c r="CD16" s="1030"/>
      <c r="CE16" s="1030"/>
      <c r="CF16" s="1030"/>
      <c r="CG16" s="1030"/>
      <c r="CH16" s="1030"/>
      <c r="CI16" s="1030"/>
      <c r="CJ16" s="1030"/>
      <c r="CK16" s="1030"/>
      <c r="CL16" s="1030"/>
      <c r="CM16" s="1030"/>
      <c r="CN16" s="1030"/>
      <c r="CO16" s="1030"/>
      <c r="CP16" s="1030"/>
      <c r="CQ16" s="1030"/>
      <c r="CR16" s="1030"/>
      <c r="CS16" s="1030"/>
      <c r="CT16" s="1030"/>
      <c r="CU16" s="1030"/>
      <c r="CV16" s="1030"/>
      <c r="CW16" s="1030"/>
      <c r="CX16" s="1030"/>
      <c r="CY16" s="1030"/>
      <c r="CZ16" s="1030"/>
      <c r="DA16" s="1030"/>
      <c r="DB16" s="1030"/>
      <c r="DC16" s="1030"/>
      <c r="DD16" s="1030"/>
      <c r="DE16" s="1030"/>
      <c r="DF16" s="1030"/>
      <c r="DG16" s="1030"/>
      <c r="DH16" s="1030"/>
      <c r="DI16" s="1030"/>
      <c r="DJ16" s="1030"/>
      <c r="DK16" s="1030"/>
      <c r="DL16" s="1030"/>
      <c r="DM16" s="1030"/>
      <c r="DN16" s="1030"/>
      <c r="DO16" s="1030"/>
      <c r="DP16" s="1030"/>
      <c r="DQ16" s="1030"/>
      <c r="DR16" s="1030"/>
      <c r="DS16" s="1030"/>
      <c r="DT16" s="1030"/>
      <c r="DU16" s="1030"/>
      <c r="DV16" s="1030"/>
      <c r="DW16" s="1030"/>
      <c r="DX16" s="1030"/>
      <c r="DY16" s="1030"/>
      <c r="DZ16" s="1030"/>
      <c r="EA16" s="1030"/>
      <c r="EB16" s="1030"/>
      <c r="EC16" s="1030"/>
      <c r="ED16" s="1030"/>
      <c r="EE16" s="1030"/>
      <c r="EF16" s="1030"/>
      <c r="EG16" s="1030"/>
      <c r="EH16" s="1030"/>
      <c r="EI16" s="1030"/>
      <c r="EJ16" s="1030"/>
      <c r="EK16" s="1030"/>
      <c r="EL16" s="1030"/>
      <c r="EM16" s="1030"/>
      <c r="EN16" s="1030"/>
      <c r="EO16" s="1030"/>
      <c r="EP16" s="1030"/>
      <c r="EQ16" s="1030"/>
      <c r="ER16" s="1030"/>
      <c r="ES16" s="1030"/>
      <c r="ET16" s="1030"/>
      <c r="EU16" s="1030"/>
      <c r="EV16" s="1030"/>
      <c r="EW16" s="1030"/>
      <c r="EX16" s="1030"/>
      <c r="EY16" s="1030"/>
      <c r="EZ16" s="1030"/>
      <c r="FA16" s="1030"/>
      <c r="FB16" s="1030"/>
      <c r="FC16" s="1030"/>
      <c r="FD16" s="1030"/>
      <c r="FE16" s="1030"/>
      <c r="FF16" s="1030"/>
      <c r="FG16" s="1030"/>
      <c r="FH16" s="1030"/>
      <c r="FI16" s="1030"/>
      <c r="FJ16" s="1030"/>
      <c r="FK16" s="1030"/>
      <c r="FL16" s="1030"/>
      <c r="FM16" s="1030"/>
      <c r="FN16" s="1030"/>
      <c r="FO16" s="1030"/>
      <c r="FP16" s="1030"/>
      <c r="FQ16" s="1030"/>
      <c r="FR16" s="1030"/>
      <c r="FS16" s="1030"/>
      <c r="FT16" s="1030"/>
      <c r="FU16" s="1030"/>
      <c r="FV16" s="1030"/>
      <c r="FW16" s="1030"/>
      <c r="FX16" s="1030"/>
      <c r="FY16" s="1030"/>
      <c r="FZ16" s="1030"/>
      <c r="GA16" s="1030"/>
      <c r="GB16" s="1030"/>
      <c r="GC16" s="1030"/>
      <c r="GD16" s="1030"/>
      <c r="GE16" s="1030"/>
      <c r="GF16" s="1030"/>
      <c r="GG16" s="1030"/>
      <c r="GH16" s="1030"/>
      <c r="GI16" s="1030"/>
      <c r="GJ16" s="1030"/>
      <c r="GK16" s="1030"/>
      <c r="GL16" s="1030"/>
      <c r="GM16" s="1030"/>
      <c r="GN16" s="1030"/>
      <c r="GO16" s="1030"/>
      <c r="GP16" s="1030"/>
      <c r="GQ16" s="1030"/>
      <c r="GR16" s="1030"/>
      <c r="GS16" s="1030"/>
      <c r="GT16" s="1030"/>
      <c r="GU16" s="1030"/>
      <c r="GV16" s="1030"/>
      <c r="GW16" s="1030"/>
      <c r="GX16" s="1030"/>
      <c r="GY16" s="1030"/>
      <c r="GZ16" s="1030"/>
      <c r="HA16" s="1030"/>
      <c r="HB16" s="1030"/>
      <c r="HC16" s="1030"/>
      <c r="HD16" s="1030"/>
      <c r="HE16" s="1030"/>
      <c r="HF16" s="1030"/>
      <c r="HG16" s="1030"/>
      <c r="HH16" s="1030"/>
      <c r="HI16" s="1030"/>
      <c r="HJ16" s="1030"/>
      <c r="HK16" s="1030"/>
      <c r="HL16" s="1030"/>
      <c r="HM16" s="1030"/>
      <c r="HN16" s="1030"/>
      <c r="HO16" s="1030"/>
      <c r="HP16" s="1030"/>
      <c r="HQ16" s="1030"/>
      <c r="HR16" s="1030"/>
      <c r="HS16" s="1030"/>
      <c r="HT16" s="1030"/>
      <c r="HU16" s="1030"/>
      <c r="HV16" s="1030"/>
      <c r="HW16" s="1030"/>
      <c r="HX16" s="1030"/>
      <c r="HY16" s="1030"/>
      <c r="HZ16" s="1030"/>
      <c r="IA16" s="1030"/>
      <c r="IB16" s="1030"/>
      <c r="IC16" s="1030"/>
      <c r="ID16" s="1030"/>
      <c r="IE16" s="1030"/>
    </row>
    <row r="17" spans="1:239" s="17" customFormat="1" ht="100.5" customHeight="1" thickBot="1">
      <c r="A17" s="2163"/>
      <c r="B17" s="2164"/>
      <c r="C17" s="859" t="s">
        <v>408</v>
      </c>
      <c r="D17" s="859" t="s">
        <v>409</v>
      </c>
      <c r="E17" s="861" t="s">
        <v>249</v>
      </c>
      <c r="F17" s="2165" t="s">
        <v>227</v>
      </c>
      <c r="G17" s="2166"/>
      <c r="H17" s="859" t="s">
        <v>416</v>
      </c>
      <c r="I17" s="859" t="s">
        <v>410</v>
      </c>
      <c r="J17" s="859" t="s">
        <v>249</v>
      </c>
      <c r="K17" s="1017" t="s">
        <v>227</v>
      </c>
      <c r="L17" s="1041"/>
      <c r="M17" s="1030"/>
      <c r="N17" s="2163"/>
      <c r="O17" s="2164"/>
      <c r="P17" s="859" t="s">
        <v>408</v>
      </c>
      <c r="Q17" s="859" t="s">
        <v>409</v>
      </c>
      <c r="R17" s="861" t="s">
        <v>249</v>
      </c>
      <c r="S17" s="2165" t="s">
        <v>227</v>
      </c>
      <c r="T17" s="2166"/>
      <c r="U17" s="859" t="s">
        <v>416</v>
      </c>
      <c r="V17" s="859" t="s">
        <v>410</v>
      </c>
      <c r="W17" s="859" t="s">
        <v>249</v>
      </c>
      <c r="X17" s="1098" t="s">
        <v>227</v>
      </c>
      <c r="Y17" s="1030"/>
      <c r="Z17" s="1030"/>
      <c r="AA17" s="1030"/>
      <c r="AB17" s="1030"/>
      <c r="AC17" s="1030"/>
      <c r="AD17" s="1030"/>
      <c r="AE17" s="1030"/>
      <c r="AF17" s="1030"/>
      <c r="AG17" s="1030"/>
      <c r="AH17" s="1030"/>
      <c r="AI17" s="1030"/>
      <c r="AJ17" s="1030"/>
      <c r="AK17" s="1030"/>
      <c r="AL17" s="1030"/>
      <c r="AM17" s="1030"/>
      <c r="AN17" s="1030"/>
      <c r="AO17" s="1030"/>
      <c r="AP17" s="1030"/>
      <c r="AQ17" s="1030"/>
      <c r="AR17" s="1030"/>
      <c r="AS17" s="1030"/>
      <c r="AT17" s="1030"/>
      <c r="AU17" s="1030"/>
      <c r="AV17" s="1030"/>
      <c r="AW17" s="1030"/>
      <c r="AX17" s="1030"/>
      <c r="AY17" s="1030"/>
      <c r="AZ17" s="1030"/>
      <c r="BA17" s="1030"/>
      <c r="BB17" s="1030"/>
      <c r="BC17" s="1030"/>
      <c r="BD17" s="1030"/>
      <c r="BE17" s="1030"/>
      <c r="BF17" s="1030"/>
      <c r="BG17" s="1030"/>
      <c r="BH17" s="1030"/>
      <c r="BI17" s="1030"/>
      <c r="BJ17" s="1030"/>
      <c r="BK17" s="1030"/>
      <c r="BL17" s="1030"/>
      <c r="BM17" s="1030"/>
      <c r="BN17" s="1030"/>
      <c r="BO17" s="1030"/>
      <c r="BP17" s="1030"/>
      <c r="BQ17" s="1030"/>
      <c r="BR17" s="1030"/>
      <c r="BS17" s="1030"/>
      <c r="BT17" s="1030"/>
      <c r="BU17" s="1030"/>
      <c r="BV17" s="1030"/>
      <c r="BW17" s="1030"/>
      <c r="BX17" s="1030"/>
      <c r="BY17" s="1030"/>
      <c r="BZ17" s="1030"/>
      <c r="CA17" s="1030"/>
      <c r="CB17" s="1030"/>
      <c r="CC17" s="1030"/>
      <c r="CD17" s="1030"/>
      <c r="CE17" s="1030"/>
      <c r="CF17" s="1030"/>
      <c r="CG17" s="1030"/>
      <c r="CH17" s="1030"/>
      <c r="CI17" s="1030"/>
      <c r="CJ17" s="1030"/>
      <c r="CK17" s="1030"/>
      <c r="CL17" s="1030"/>
      <c r="CM17" s="1030"/>
      <c r="CN17" s="1030"/>
      <c r="CO17" s="1030"/>
      <c r="CP17" s="1030"/>
      <c r="CQ17" s="1030"/>
      <c r="CR17" s="1030"/>
      <c r="CS17" s="1030"/>
      <c r="CT17" s="1030"/>
      <c r="CU17" s="1030"/>
      <c r="CV17" s="1030"/>
      <c r="CW17" s="1030"/>
      <c r="CX17" s="1030"/>
      <c r="CY17" s="1030"/>
      <c r="CZ17" s="1030"/>
      <c r="DA17" s="1030"/>
      <c r="DB17" s="1030"/>
      <c r="DC17" s="1030"/>
      <c r="DD17" s="1030"/>
      <c r="DE17" s="1030"/>
      <c r="DF17" s="1030"/>
      <c r="DG17" s="1030"/>
      <c r="DH17" s="1030"/>
      <c r="DI17" s="1030"/>
      <c r="DJ17" s="1030"/>
      <c r="DK17" s="1030"/>
      <c r="DL17" s="1030"/>
      <c r="DM17" s="1030"/>
      <c r="DN17" s="1030"/>
      <c r="DO17" s="1030"/>
      <c r="DP17" s="1030"/>
      <c r="DQ17" s="1030"/>
      <c r="DR17" s="1030"/>
      <c r="DS17" s="1030"/>
      <c r="DT17" s="1030"/>
      <c r="DU17" s="1030"/>
      <c r="DV17" s="1030"/>
      <c r="DW17" s="1030"/>
      <c r="DX17" s="1030"/>
      <c r="DY17" s="1030"/>
      <c r="DZ17" s="1030"/>
      <c r="EA17" s="1030"/>
      <c r="EB17" s="1030"/>
      <c r="EC17" s="1030"/>
      <c r="ED17" s="1030"/>
      <c r="EE17" s="1030"/>
      <c r="EF17" s="1030"/>
      <c r="EG17" s="1030"/>
      <c r="EH17" s="1030"/>
      <c r="EI17" s="1030"/>
      <c r="EJ17" s="1030"/>
      <c r="EK17" s="1030"/>
      <c r="EL17" s="1030"/>
      <c r="EM17" s="1030"/>
      <c r="EN17" s="1030"/>
      <c r="EO17" s="1030"/>
      <c r="EP17" s="1030"/>
      <c r="EQ17" s="1030"/>
      <c r="ER17" s="1030"/>
      <c r="ES17" s="1030"/>
      <c r="ET17" s="1030"/>
      <c r="EU17" s="1030"/>
      <c r="EV17" s="1030"/>
      <c r="EW17" s="1030"/>
      <c r="EX17" s="1030"/>
      <c r="EY17" s="1030"/>
      <c r="EZ17" s="1030"/>
      <c r="FA17" s="1030"/>
      <c r="FB17" s="1030"/>
      <c r="FC17" s="1030"/>
      <c r="FD17" s="1030"/>
      <c r="FE17" s="1030"/>
      <c r="FF17" s="1030"/>
      <c r="FG17" s="1030"/>
      <c r="FH17" s="1030"/>
      <c r="FI17" s="1030"/>
      <c r="FJ17" s="1030"/>
      <c r="FK17" s="1030"/>
      <c r="FL17" s="1030"/>
      <c r="FM17" s="1030"/>
      <c r="FN17" s="1030"/>
      <c r="FO17" s="1030"/>
      <c r="FP17" s="1030"/>
      <c r="FQ17" s="1030"/>
      <c r="FR17" s="1030"/>
      <c r="FS17" s="1030"/>
      <c r="FT17" s="1030"/>
      <c r="FU17" s="1030"/>
      <c r="FV17" s="1030"/>
      <c r="FW17" s="1030"/>
      <c r="FX17" s="1030"/>
      <c r="FY17" s="1030"/>
      <c r="FZ17" s="1030"/>
      <c r="GA17" s="1030"/>
      <c r="GB17" s="1030"/>
      <c r="GC17" s="1030"/>
      <c r="GD17" s="1030"/>
      <c r="GE17" s="1030"/>
      <c r="GF17" s="1030"/>
      <c r="GG17" s="1030"/>
      <c r="GH17" s="1030"/>
      <c r="GI17" s="1030"/>
      <c r="GJ17" s="1030"/>
      <c r="GK17" s="1030"/>
      <c r="GL17" s="1030"/>
      <c r="GM17" s="1030"/>
      <c r="GN17" s="1030"/>
      <c r="GO17" s="1030"/>
      <c r="GP17" s="1030"/>
      <c r="GQ17" s="1030"/>
      <c r="GR17" s="1030"/>
      <c r="GS17" s="1030"/>
      <c r="GT17" s="1030"/>
      <c r="GU17" s="1030"/>
      <c r="GV17" s="1030"/>
      <c r="GW17" s="1030"/>
      <c r="GX17" s="1030"/>
      <c r="GY17" s="1030"/>
      <c r="GZ17" s="1030"/>
      <c r="HA17" s="1030"/>
      <c r="HB17" s="1030"/>
      <c r="HC17" s="1030"/>
      <c r="HD17" s="1030"/>
      <c r="HE17" s="1030"/>
      <c r="HF17" s="1030"/>
      <c r="HG17" s="1030"/>
      <c r="HH17" s="1030"/>
      <c r="HI17" s="1030"/>
      <c r="HJ17" s="1030"/>
      <c r="HK17" s="1030"/>
      <c r="HL17" s="1030"/>
      <c r="HM17" s="1030"/>
      <c r="HN17" s="1030"/>
      <c r="HO17" s="1030"/>
      <c r="HP17" s="1030"/>
      <c r="HQ17" s="1030"/>
      <c r="HR17" s="1030"/>
      <c r="HS17" s="1030"/>
      <c r="HT17" s="1030"/>
      <c r="HU17" s="1030"/>
      <c r="HV17" s="1030"/>
      <c r="HW17" s="1030"/>
      <c r="HX17" s="1030"/>
      <c r="HY17" s="1030"/>
      <c r="HZ17" s="1030"/>
      <c r="IA17" s="1030"/>
      <c r="IB17" s="1030"/>
      <c r="IC17" s="1030"/>
      <c r="ID17" s="1030"/>
      <c r="IE17" s="1030"/>
    </row>
    <row r="18" spans="1:239" s="17" customFormat="1" ht="37.5" customHeight="1">
      <c r="A18" s="2167" t="s">
        <v>414</v>
      </c>
      <c r="B18" s="2184"/>
      <c r="C18" s="860">
        <f>C19+C20</f>
        <v>0</v>
      </c>
      <c r="D18" s="860">
        <f>D19+D20</f>
        <v>34408.74108</v>
      </c>
      <c r="E18" s="860">
        <f>IF(C18="",IF(D18="","",C18-D18),C18-D18)</f>
        <v>-34408.74108</v>
      </c>
      <c r="F18" s="2169"/>
      <c r="G18" s="2169"/>
      <c r="H18" s="860">
        <f>H19+H20</f>
        <v>281347</v>
      </c>
      <c r="I18" s="860">
        <f>I19+I20</f>
        <v>275895.87101999996</v>
      </c>
      <c r="J18" s="860">
        <f>IF(H18="",IF(I18="","",H18-I18),H18-I18)</f>
        <v>5451.128980000038</v>
      </c>
      <c r="K18" s="1107"/>
      <c r="L18" s="1041"/>
      <c r="M18" s="1030"/>
      <c r="N18" s="2167" t="s">
        <v>414</v>
      </c>
      <c r="O18" s="2168"/>
      <c r="P18" s="1110">
        <f>P19+P20</f>
        <v>0</v>
      </c>
      <c r="Q18" s="860">
        <f>Q19+Q20</f>
        <v>34408.74108</v>
      </c>
      <c r="R18" s="860">
        <f>IF(P18="",IF(Q18="","",P18-Q18),P18-Q18)</f>
        <v>-34408.74108</v>
      </c>
      <c r="S18" s="2169"/>
      <c r="T18" s="2169"/>
      <c r="U18" s="860">
        <f>U19+U20</f>
        <v>281347</v>
      </c>
      <c r="V18" s="860">
        <f>V19+V20</f>
        <v>275895.87101999996</v>
      </c>
      <c r="W18" s="860">
        <f>IF(U18="",IF(V18="","",U18-V18),U18-V18)</f>
        <v>5451.128980000038</v>
      </c>
      <c r="X18" s="1107"/>
      <c r="Y18" s="1030"/>
      <c r="Z18" s="1030"/>
      <c r="AA18" s="1030"/>
      <c r="AB18" s="1030"/>
      <c r="AC18" s="1030"/>
      <c r="AD18" s="1030"/>
      <c r="AE18" s="1030"/>
      <c r="AF18" s="1030"/>
      <c r="AG18" s="1030"/>
      <c r="AH18" s="1030"/>
      <c r="AI18" s="1030"/>
      <c r="AJ18" s="1030"/>
      <c r="AK18" s="1030"/>
      <c r="AL18" s="1030"/>
      <c r="AM18" s="1030"/>
      <c r="AN18" s="1030"/>
      <c r="AO18" s="1030"/>
      <c r="AP18" s="1030"/>
      <c r="AQ18" s="1030"/>
      <c r="AR18" s="1030"/>
      <c r="AS18" s="1030"/>
      <c r="AT18" s="1030"/>
      <c r="AU18" s="1030"/>
      <c r="AV18" s="1030"/>
      <c r="AW18" s="1030"/>
      <c r="AX18" s="1030"/>
      <c r="AY18" s="1030"/>
      <c r="AZ18" s="1030"/>
      <c r="BA18" s="1030"/>
      <c r="BB18" s="1030"/>
      <c r="BC18" s="1030"/>
      <c r="BD18" s="1030"/>
      <c r="BE18" s="1030"/>
      <c r="BF18" s="1030"/>
      <c r="BG18" s="1030"/>
      <c r="BH18" s="1030"/>
      <c r="BI18" s="1030"/>
      <c r="BJ18" s="1030"/>
      <c r="BK18" s="1030"/>
      <c r="BL18" s="1030"/>
      <c r="BM18" s="1030"/>
      <c r="BN18" s="1030"/>
      <c r="BO18" s="1030"/>
      <c r="BP18" s="1030"/>
      <c r="BQ18" s="1030"/>
      <c r="BR18" s="1030"/>
      <c r="BS18" s="1030"/>
      <c r="BT18" s="1030"/>
      <c r="BU18" s="1030"/>
      <c r="BV18" s="1030"/>
      <c r="BW18" s="1030"/>
      <c r="BX18" s="1030"/>
      <c r="BY18" s="1030"/>
      <c r="BZ18" s="1030"/>
      <c r="CA18" s="1030"/>
      <c r="CB18" s="1030"/>
      <c r="CC18" s="1030"/>
      <c r="CD18" s="1030"/>
      <c r="CE18" s="1030"/>
      <c r="CF18" s="1030"/>
      <c r="CG18" s="1030"/>
      <c r="CH18" s="1030"/>
      <c r="CI18" s="1030"/>
      <c r="CJ18" s="1030"/>
      <c r="CK18" s="1030"/>
      <c r="CL18" s="1030"/>
      <c r="CM18" s="1030"/>
      <c r="CN18" s="1030"/>
      <c r="CO18" s="1030"/>
      <c r="CP18" s="1030"/>
      <c r="CQ18" s="1030"/>
      <c r="CR18" s="1030"/>
      <c r="CS18" s="1030"/>
      <c r="CT18" s="1030"/>
      <c r="CU18" s="1030"/>
      <c r="CV18" s="1030"/>
      <c r="CW18" s="1030"/>
      <c r="CX18" s="1030"/>
      <c r="CY18" s="1030"/>
      <c r="CZ18" s="1030"/>
      <c r="DA18" s="1030"/>
      <c r="DB18" s="1030"/>
      <c r="DC18" s="1030"/>
      <c r="DD18" s="1030"/>
      <c r="DE18" s="1030"/>
      <c r="DF18" s="1030"/>
      <c r="DG18" s="1030"/>
      <c r="DH18" s="1030"/>
      <c r="DI18" s="1030"/>
      <c r="DJ18" s="1030"/>
      <c r="DK18" s="1030"/>
      <c r="DL18" s="1030"/>
      <c r="DM18" s="1030"/>
      <c r="DN18" s="1030"/>
      <c r="DO18" s="1030"/>
      <c r="DP18" s="1030"/>
      <c r="DQ18" s="1030"/>
      <c r="DR18" s="1030"/>
      <c r="DS18" s="1030"/>
      <c r="DT18" s="1030"/>
      <c r="DU18" s="1030"/>
      <c r="DV18" s="1030"/>
      <c r="DW18" s="1030"/>
      <c r="DX18" s="1030"/>
      <c r="DY18" s="1030"/>
      <c r="DZ18" s="1030"/>
      <c r="EA18" s="1030"/>
      <c r="EB18" s="1030"/>
      <c r="EC18" s="1030"/>
      <c r="ED18" s="1030"/>
      <c r="EE18" s="1030"/>
      <c r="EF18" s="1030"/>
      <c r="EG18" s="1030"/>
      <c r="EH18" s="1030"/>
      <c r="EI18" s="1030"/>
      <c r="EJ18" s="1030"/>
      <c r="EK18" s="1030"/>
      <c r="EL18" s="1030"/>
      <c r="EM18" s="1030"/>
      <c r="EN18" s="1030"/>
      <c r="EO18" s="1030"/>
      <c r="EP18" s="1030"/>
      <c r="EQ18" s="1030"/>
      <c r="ER18" s="1030"/>
      <c r="ES18" s="1030"/>
      <c r="ET18" s="1030"/>
      <c r="EU18" s="1030"/>
      <c r="EV18" s="1030"/>
      <c r="EW18" s="1030"/>
      <c r="EX18" s="1030"/>
      <c r="EY18" s="1030"/>
      <c r="EZ18" s="1030"/>
      <c r="FA18" s="1030"/>
      <c r="FB18" s="1030"/>
      <c r="FC18" s="1030"/>
      <c r="FD18" s="1030"/>
      <c r="FE18" s="1030"/>
      <c r="FF18" s="1030"/>
      <c r="FG18" s="1030"/>
      <c r="FH18" s="1030"/>
      <c r="FI18" s="1030"/>
      <c r="FJ18" s="1030"/>
      <c r="FK18" s="1030"/>
      <c r="FL18" s="1030"/>
      <c r="FM18" s="1030"/>
      <c r="FN18" s="1030"/>
      <c r="FO18" s="1030"/>
      <c r="FP18" s="1030"/>
      <c r="FQ18" s="1030"/>
      <c r="FR18" s="1030"/>
      <c r="FS18" s="1030"/>
      <c r="FT18" s="1030"/>
      <c r="FU18" s="1030"/>
      <c r="FV18" s="1030"/>
      <c r="FW18" s="1030"/>
      <c r="FX18" s="1030"/>
      <c r="FY18" s="1030"/>
      <c r="FZ18" s="1030"/>
      <c r="GA18" s="1030"/>
      <c r="GB18" s="1030"/>
      <c r="GC18" s="1030"/>
      <c r="GD18" s="1030"/>
      <c r="GE18" s="1030"/>
      <c r="GF18" s="1030"/>
      <c r="GG18" s="1030"/>
      <c r="GH18" s="1030"/>
      <c r="GI18" s="1030"/>
      <c r="GJ18" s="1030"/>
      <c r="GK18" s="1030"/>
      <c r="GL18" s="1030"/>
      <c r="GM18" s="1030"/>
      <c r="GN18" s="1030"/>
      <c r="GO18" s="1030"/>
      <c r="GP18" s="1030"/>
      <c r="GQ18" s="1030"/>
      <c r="GR18" s="1030"/>
      <c r="GS18" s="1030"/>
      <c r="GT18" s="1030"/>
      <c r="GU18" s="1030"/>
      <c r="GV18" s="1030"/>
      <c r="GW18" s="1030"/>
      <c r="GX18" s="1030"/>
      <c r="GY18" s="1030"/>
      <c r="GZ18" s="1030"/>
      <c r="HA18" s="1030"/>
      <c r="HB18" s="1030"/>
      <c r="HC18" s="1030"/>
      <c r="HD18" s="1030"/>
      <c r="HE18" s="1030"/>
      <c r="HF18" s="1030"/>
      <c r="HG18" s="1030"/>
      <c r="HH18" s="1030"/>
      <c r="HI18" s="1030"/>
      <c r="HJ18" s="1030"/>
      <c r="HK18" s="1030"/>
      <c r="HL18" s="1030"/>
      <c r="HM18" s="1030"/>
      <c r="HN18" s="1030"/>
      <c r="HO18" s="1030"/>
      <c r="HP18" s="1030"/>
      <c r="HQ18" s="1030"/>
      <c r="HR18" s="1030"/>
      <c r="HS18" s="1030"/>
      <c r="HT18" s="1030"/>
      <c r="HU18" s="1030"/>
      <c r="HV18" s="1030"/>
      <c r="HW18" s="1030"/>
      <c r="HX18" s="1030"/>
      <c r="HY18" s="1030"/>
      <c r="HZ18" s="1030"/>
      <c r="IA18" s="1030"/>
      <c r="IB18" s="1030"/>
      <c r="IC18" s="1030"/>
      <c r="ID18" s="1030"/>
      <c r="IE18" s="1030"/>
    </row>
    <row r="19" spans="1:239" s="17" customFormat="1" ht="42" customHeight="1">
      <c r="A19" s="2186" t="s">
        <v>40</v>
      </c>
      <c r="B19" s="2187"/>
      <c r="C19" s="880">
        <f>P19</f>
        <v>0</v>
      </c>
      <c r="D19" s="880">
        <f>Q19</f>
        <v>0</v>
      </c>
      <c r="E19" s="479">
        <f>IF(C19="",IF(D19="",0,C19-D19),C19-D19)</f>
        <v>0</v>
      </c>
      <c r="F19" s="2044"/>
      <c r="G19" s="2154"/>
      <c r="H19" s="880">
        <f>U19</f>
        <v>0</v>
      </c>
      <c r="I19" s="880">
        <f>V19</f>
        <v>0</v>
      </c>
      <c r="J19" s="479">
        <f>IF(H19="",IF(I19="",0,H19-I19),H19-I19)</f>
        <v>0</v>
      </c>
      <c r="K19" s="1108"/>
      <c r="L19" s="1041"/>
      <c r="M19" s="1030"/>
      <c r="N19" s="1700" t="s">
        <v>40</v>
      </c>
      <c r="O19" s="2153"/>
      <c r="P19" s="1111">
        <f>'PR_Total PR Cash Outflow_3A'!C18</f>
        <v>0</v>
      </c>
      <c r="Q19" s="1109">
        <f>'PR_Total PR Cash Outflow_3A'!D18</f>
        <v>0</v>
      </c>
      <c r="R19" s="479">
        <f>IF(P19="",IF(Q19="",0,P19-Q19),P19-Q19)</f>
        <v>0</v>
      </c>
      <c r="S19" s="2044"/>
      <c r="T19" s="2154"/>
      <c r="U19" s="1109">
        <f>'PR_Total PR Cash Outflow_3A'!H18</f>
        <v>0</v>
      </c>
      <c r="V19" s="1109">
        <f>'PR_Total PR Cash Outflow_3A'!I18</f>
        <v>0</v>
      </c>
      <c r="W19" s="479">
        <f>IF(U19="",IF(V19="",0,U19-V19),U19-V19)</f>
        <v>0</v>
      </c>
      <c r="X19" s="1108"/>
      <c r="Y19" s="1030"/>
      <c r="Z19" s="1030"/>
      <c r="AA19" s="1030"/>
      <c r="AB19" s="1030"/>
      <c r="AC19" s="1030"/>
      <c r="AD19" s="1030"/>
      <c r="AE19" s="1030"/>
      <c r="AF19" s="1030"/>
      <c r="AG19" s="1030"/>
      <c r="AH19" s="1030"/>
      <c r="AI19" s="1030"/>
      <c r="AJ19" s="1030"/>
      <c r="AK19" s="1030"/>
      <c r="AL19" s="1030"/>
      <c r="AM19" s="1030"/>
      <c r="AN19" s="1030"/>
      <c r="AO19" s="1030"/>
      <c r="AP19" s="1030"/>
      <c r="AQ19" s="1030"/>
      <c r="AR19" s="1030"/>
      <c r="AS19" s="1030"/>
      <c r="AT19" s="1030"/>
      <c r="AU19" s="1030"/>
      <c r="AV19" s="1030"/>
      <c r="AW19" s="1030"/>
      <c r="AX19" s="1030"/>
      <c r="AY19" s="1030"/>
      <c r="AZ19" s="1030"/>
      <c r="BA19" s="1030"/>
      <c r="BB19" s="1030"/>
      <c r="BC19" s="1030"/>
      <c r="BD19" s="1030"/>
      <c r="BE19" s="1030"/>
      <c r="BF19" s="1030"/>
      <c r="BG19" s="1030"/>
      <c r="BH19" s="1030"/>
      <c r="BI19" s="1030"/>
      <c r="BJ19" s="1030"/>
      <c r="BK19" s="1030"/>
      <c r="BL19" s="1030"/>
      <c r="BM19" s="1030"/>
      <c r="BN19" s="1030"/>
      <c r="BO19" s="1030"/>
      <c r="BP19" s="1030"/>
      <c r="BQ19" s="1030"/>
      <c r="BR19" s="1030"/>
      <c r="BS19" s="1030"/>
      <c r="BT19" s="1030"/>
      <c r="BU19" s="1030"/>
      <c r="BV19" s="1030"/>
      <c r="BW19" s="1030"/>
      <c r="BX19" s="1030"/>
      <c r="BY19" s="1030"/>
      <c r="BZ19" s="1030"/>
      <c r="CA19" s="1030"/>
      <c r="CB19" s="1030"/>
      <c r="CC19" s="1030"/>
      <c r="CD19" s="1030"/>
      <c r="CE19" s="1030"/>
      <c r="CF19" s="1030"/>
      <c r="CG19" s="1030"/>
      <c r="CH19" s="1030"/>
      <c r="CI19" s="1030"/>
      <c r="CJ19" s="1030"/>
      <c r="CK19" s="1030"/>
      <c r="CL19" s="1030"/>
      <c r="CM19" s="1030"/>
      <c r="CN19" s="1030"/>
      <c r="CO19" s="1030"/>
      <c r="CP19" s="1030"/>
      <c r="CQ19" s="1030"/>
      <c r="CR19" s="1030"/>
      <c r="CS19" s="1030"/>
      <c r="CT19" s="1030"/>
      <c r="CU19" s="1030"/>
      <c r="CV19" s="1030"/>
      <c r="CW19" s="1030"/>
      <c r="CX19" s="1030"/>
      <c r="CY19" s="1030"/>
      <c r="CZ19" s="1030"/>
      <c r="DA19" s="1030"/>
      <c r="DB19" s="1030"/>
      <c r="DC19" s="1030"/>
      <c r="DD19" s="1030"/>
      <c r="DE19" s="1030"/>
      <c r="DF19" s="1030"/>
      <c r="DG19" s="1030"/>
      <c r="DH19" s="1030"/>
      <c r="DI19" s="1030"/>
      <c r="DJ19" s="1030"/>
      <c r="DK19" s="1030"/>
      <c r="DL19" s="1030"/>
      <c r="DM19" s="1030"/>
      <c r="DN19" s="1030"/>
      <c r="DO19" s="1030"/>
      <c r="DP19" s="1030"/>
      <c r="DQ19" s="1030"/>
      <c r="DR19" s="1030"/>
      <c r="DS19" s="1030"/>
      <c r="DT19" s="1030"/>
      <c r="DU19" s="1030"/>
      <c r="DV19" s="1030"/>
      <c r="DW19" s="1030"/>
      <c r="DX19" s="1030"/>
      <c r="DY19" s="1030"/>
      <c r="DZ19" s="1030"/>
      <c r="EA19" s="1030"/>
      <c r="EB19" s="1030"/>
      <c r="EC19" s="1030"/>
      <c r="ED19" s="1030"/>
      <c r="EE19" s="1030"/>
      <c r="EF19" s="1030"/>
      <c r="EG19" s="1030"/>
      <c r="EH19" s="1030"/>
      <c r="EI19" s="1030"/>
      <c r="EJ19" s="1030"/>
      <c r="EK19" s="1030"/>
      <c r="EL19" s="1030"/>
      <c r="EM19" s="1030"/>
      <c r="EN19" s="1030"/>
      <c r="EO19" s="1030"/>
      <c r="EP19" s="1030"/>
      <c r="EQ19" s="1030"/>
      <c r="ER19" s="1030"/>
      <c r="ES19" s="1030"/>
      <c r="ET19" s="1030"/>
      <c r="EU19" s="1030"/>
      <c r="EV19" s="1030"/>
      <c r="EW19" s="1030"/>
      <c r="EX19" s="1030"/>
      <c r="EY19" s="1030"/>
      <c r="EZ19" s="1030"/>
      <c r="FA19" s="1030"/>
      <c r="FB19" s="1030"/>
      <c r="FC19" s="1030"/>
      <c r="FD19" s="1030"/>
      <c r="FE19" s="1030"/>
      <c r="FF19" s="1030"/>
      <c r="FG19" s="1030"/>
      <c r="FH19" s="1030"/>
      <c r="FI19" s="1030"/>
      <c r="FJ19" s="1030"/>
      <c r="FK19" s="1030"/>
      <c r="FL19" s="1030"/>
      <c r="FM19" s="1030"/>
      <c r="FN19" s="1030"/>
      <c r="FO19" s="1030"/>
      <c r="FP19" s="1030"/>
      <c r="FQ19" s="1030"/>
      <c r="FR19" s="1030"/>
      <c r="FS19" s="1030"/>
      <c r="FT19" s="1030"/>
      <c r="FU19" s="1030"/>
      <c r="FV19" s="1030"/>
      <c r="FW19" s="1030"/>
      <c r="FX19" s="1030"/>
      <c r="FY19" s="1030"/>
      <c r="FZ19" s="1030"/>
      <c r="GA19" s="1030"/>
      <c r="GB19" s="1030"/>
      <c r="GC19" s="1030"/>
      <c r="GD19" s="1030"/>
      <c r="GE19" s="1030"/>
      <c r="GF19" s="1030"/>
      <c r="GG19" s="1030"/>
      <c r="GH19" s="1030"/>
      <c r="GI19" s="1030"/>
      <c r="GJ19" s="1030"/>
      <c r="GK19" s="1030"/>
      <c r="GL19" s="1030"/>
      <c r="GM19" s="1030"/>
      <c r="GN19" s="1030"/>
      <c r="GO19" s="1030"/>
      <c r="GP19" s="1030"/>
      <c r="GQ19" s="1030"/>
      <c r="GR19" s="1030"/>
      <c r="GS19" s="1030"/>
      <c r="GT19" s="1030"/>
      <c r="GU19" s="1030"/>
      <c r="GV19" s="1030"/>
      <c r="GW19" s="1030"/>
      <c r="GX19" s="1030"/>
      <c r="GY19" s="1030"/>
      <c r="GZ19" s="1030"/>
      <c r="HA19" s="1030"/>
      <c r="HB19" s="1030"/>
      <c r="HC19" s="1030"/>
      <c r="HD19" s="1030"/>
      <c r="HE19" s="1030"/>
      <c r="HF19" s="1030"/>
      <c r="HG19" s="1030"/>
      <c r="HH19" s="1030"/>
      <c r="HI19" s="1030"/>
      <c r="HJ19" s="1030"/>
      <c r="HK19" s="1030"/>
      <c r="HL19" s="1030"/>
      <c r="HM19" s="1030"/>
      <c r="HN19" s="1030"/>
      <c r="HO19" s="1030"/>
      <c r="HP19" s="1030"/>
      <c r="HQ19" s="1030"/>
      <c r="HR19" s="1030"/>
      <c r="HS19" s="1030"/>
      <c r="HT19" s="1030"/>
      <c r="HU19" s="1030"/>
      <c r="HV19" s="1030"/>
      <c r="HW19" s="1030"/>
      <c r="HX19" s="1030"/>
      <c r="HY19" s="1030"/>
      <c r="HZ19" s="1030"/>
      <c r="IA19" s="1030"/>
      <c r="IB19" s="1030"/>
      <c r="IC19" s="1030"/>
      <c r="ID19" s="1030"/>
      <c r="IE19" s="1030"/>
    </row>
    <row r="20" spans="1:239" s="17" customFormat="1" ht="57.75" customHeight="1" thickBot="1">
      <c r="A20" s="2155" t="s">
        <v>41</v>
      </c>
      <c r="B20" s="2185"/>
      <c r="C20" s="745">
        <f>P20</f>
        <v>0</v>
      </c>
      <c r="D20" s="745">
        <f>Q20</f>
        <v>34408.74108</v>
      </c>
      <c r="E20" s="746">
        <f>IF(C20="",IF(D20="",0,C20-D20),C20-D20)</f>
        <v>-34408.74108</v>
      </c>
      <c r="F20" s="2157"/>
      <c r="G20" s="2158"/>
      <c r="H20" s="745">
        <f>U20</f>
        <v>281347</v>
      </c>
      <c r="I20" s="745">
        <f>V20</f>
        <v>275895.87101999996</v>
      </c>
      <c r="J20" s="746">
        <f>IF(H20="",IF(I20="",0,H20-I20),H20-I20)</f>
        <v>5451.128980000038</v>
      </c>
      <c r="K20" s="1104"/>
      <c r="L20" s="1041"/>
      <c r="M20" s="1030"/>
      <c r="N20" s="2155" t="s">
        <v>41</v>
      </c>
      <c r="O20" s="2156"/>
      <c r="P20" s="1112">
        <f>'PR_Total PR Cash Outflow_3A'!C19</f>
        <v>0</v>
      </c>
      <c r="Q20" s="745">
        <f>'PR_Total PR Cash Outflow_3A'!D19</f>
        <v>34408.74108</v>
      </c>
      <c r="R20" s="746">
        <f>IF(P20="",IF(Q20="",0,P20-Q20),P20-Q20)</f>
        <v>-34408.74108</v>
      </c>
      <c r="S20" s="2157"/>
      <c r="T20" s="2158"/>
      <c r="U20" s="745">
        <f>'PR_Total PR Cash Outflow_3A'!H19</f>
        <v>281347</v>
      </c>
      <c r="V20" s="745">
        <f>'PR_Total PR Cash Outflow_3A'!I19</f>
        <v>275895.87101999996</v>
      </c>
      <c r="W20" s="746">
        <f>IF(U20="",IF(V20="",0,U20-V20),U20-V20)</f>
        <v>5451.128980000038</v>
      </c>
      <c r="X20" s="1104"/>
      <c r="Y20" s="1030"/>
      <c r="Z20" s="1030"/>
      <c r="AA20" s="1030"/>
      <c r="AB20" s="1030"/>
      <c r="AC20" s="1030"/>
      <c r="AD20" s="1030"/>
      <c r="AE20" s="1030"/>
      <c r="AF20" s="1030"/>
      <c r="AG20" s="1030"/>
      <c r="AH20" s="1030"/>
      <c r="AI20" s="1030"/>
      <c r="AJ20" s="1030"/>
      <c r="AK20" s="1030"/>
      <c r="AL20" s="1030"/>
      <c r="AM20" s="1030"/>
      <c r="AN20" s="1030"/>
      <c r="AO20" s="1030"/>
      <c r="AP20" s="1030"/>
      <c r="AQ20" s="1030"/>
      <c r="AR20" s="1030"/>
      <c r="AS20" s="1030"/>
      <c r="AT20" s="1030"/>
      <c r="AU20" s="1030"/>
      <c r="AV20" s="1030"/>
      <c r="AW20" s="1030"/>
      <c r="AX20" s="1030"/>
      <c r="AY20" s="1030"/>
      <c r="AZ20" s="1030"/>
      <c r="BA20" s="1030"/>
      <c r="BB20" s="1030"/>
      <c r="BC20" s="1030"/>
      <c r="BD20" s="1030"/>
      <c r="BE20" s="1030"/>
      <c r="BF20" s="1030"/>
      <c r="BG20" s="1030"/>
      <c r="BH20" s="1030"/>
      <c r="BI20" s="1030"/>
      <c r="BJ20" s="1030"/>
      <c r="BK20" s="1030"/>
      <c r="BL20" s="1030"/>
      <c r="BM20" s="1030"/>
      <c r="BN20" s="1030"/>
      <c r="BO20" s="1030"/>
      <c r="BP20" s="1030"/>
      <c r="BQ20" s="1030"/>
      <c r="BR20" s="1030"/>
      <c r="BS20" s="1030"/>
      <c r="BT20" s="1030"/>
      <c r="BU20" s="1030"/>
      <c r="BV20" s="1030"/>
      <c r="BW20" s="1030"/>
      <c r="BX20" s="1030"/>
      <c r="BY20" s="1030"/>
      <c r="BZ20" s="1030"/>
      <c r="CA20" s="1030"/>
      <c r="CB20" s="1030"/>
      <c r="CC20" s="1030"/>
      <c r="CD20" s="1030"/>
      <c r="CE20" s="1030"/>
      <c r="CF20" s="1030"/>
      <c r="CG20" s="1030"/>
      <c r="CH20" s="1030"/>
      <c r="CI20" s="1030"/>
      <c r="CJ20" s="1030"/>
      <c r="CK20" s="1030"/>
      <c r="CL20" s="1030"/>
      <c r="CM20" s="1030"/>
      <c r="CN20" s="1030"/>
      <c r="CO20" s="1030"/>
      <c r="CP20" s="1030"/>
      <c r="CQ20" s="1030"/>
      <c r="CR20" s="1030"/>
      <c r="CS20" s="1030"/>
      <c r="CT20" s="1030"/>
      <c r="CU20" s="1030"/>
      <c r="CV20" s="1030"/>
      <c r="CW20" s="1030"/>
      <c r="CX20" s="1030"/>
      <c r="CY20" s="1030"/>
      <c r="CZ20" s="1030"/>
      <c r="DA20" s="1030"/>
      <c r="DB20" s="1030"/>
      <c r="DC20" s="1030"/>
      <c r="DD20" s="1030"/>
      <c r="DE20" s="1030"/>
      <c r="DF20" s="1030"/>
      <c r="DG20" s="1030"/>
      <c r="DH20" s="1030"/>
      <c r="DI20" s="1030"/>
      <c r="DJ20" s="1030"/>
      <c r="DK20" s="1030"/>
      <c r="DL20" s="1030"/>
      <c r="DM20" s="1030"/>
      <c r="DN20" s="1030"/>
      <c r="DO20" s="1030"/>
      <c r="DP20" s="1030"/>
      <c r="DQ20" s="1030"/>
      <c r="DR20" s="1030"/>
      <c r="DS20" s="1030"/>
      <c r="DT20" s="1030"/>
      <c r="DU20" s="1030"/>
      <c r="DV20" s="1030"/>
      <c r="DW20" s="1030"/>
      <c r="DX20" s="1030"/>
      <c r="DY20" s="1030"/>
      <c r="DZ20" s="1030"/>
      <c r="EA20" s="1030"/>
      <c r="EB20" s="1030"/>
      <c r="EC20" s="1030"/>
      <c r="ED20" s="1030"/>
      <c r="EE20" s="1030"/>
      <c r="EF20" s="1030"/>
      <c r="EG20" s="1030"/>
      <c r="EH20" s="1030"/>
      <c r="EI20" s="1030"/>
      <c r="EJ20" s="1030"/>
      <c r="EK20" s="1030"/>
      <c r="EL20" s="1030"/>
      <c r="EM20" s="1030"/>
      <c r="EN20" s="1030"/>
      <c r="EO20" s="1030"/>
      <c r="EP20" s="1030"/>
      <c r="EQ20" s="1030"/>
      <c r="ER20" s="1030"/>
      <c r="ES20" s="1030"/>
      <c r="ET20" s="1030"/>
      <c r="EU20" s="1030"/>
      <c r="EV20" s="1030"/>
      <c r="EW20" s="1030"/>
      <c r="EX20" s="1030"/>
      <c r="EY20" s="1030"/>
      <c r="EZ20" s="1030"/>
      <c r="FA20" s="1030"/>
      <c r="FB20" s="1030"/>
      <c r="FC20" s="1030"/>
      <c r="FD20" s="1030"/>
      <c r="FE20" s="1030"/>
      <c r="FF20" s="1030"/>
      <c r="FG20" s="1030"/>
      <c r="FH20" s="1030"/>
      <c r="FI20" s="1030"/>
      <c r="FJ20" s="1030"/>
      <c r="FK20" s="1030"/>
      <c r="FL20" s="1030"/>
      <c r="FM20" s="1030"/>
      <c r="FN20" s="1030"/>
      <c r="FO20" s="1030"/>
      <c r="FP20" s="1030"/>
      <c r="FQ20" s="1030"/>
      <c r="FR20" s="1030"/>
      <c r="FS20" s="1030"/>
      <c r="FT20" s="1030"/>
      <c r="FU20" s="1030"/>
      <c r="FV20" s="1030"/>
      <c r="FW20" s="1030"/>
      <c r="FX20" s="1030"/>
      <c r="FY20" s="1030"/>
      <c r="FZ20" s="1030"/>
      <c r="GA20" s="1030"/>
      <c r="GB20" s="1030"/>
      <c r="GC20" s="1030"/>
      <c r="GD20" s="1030"/>
      <c r="GE20" s="1030"/>
      <c r="GF20" s="1030"/>
      <c r="GG20" s="1030"/>
      <c r="GH20" s="1030"/>
      <c r="GI20" s="1030"/>
      <c r="GJ20" s="1030"/>
      <c r="GK20" s="1030"/>
      <c r="GL20" s="1030"/>
      <c r="GM20" s="1030"/>
      <c r="GN20" s="1030"/>
      <c r="GO20" s="1030"/>
      <c r="GP20" s="1030"/>
      <c r="GQ20" s="1030"/>
      <c r="GR20" s="1030"/>
      <c r="GS20" s="1030"/>
      <c r="GT20" s="1030"/>
      <c r="GU20" s="1030"/>
      <c r="GV20" s="1030"/>
      <c r="GW20" s="1030"/>
      <c r="GX20" s="1030"/>
      <c r="GY20" s="1030"/>
      <c r="GZ20" s="1030"/>
      <c r="HA20" s="1030"/>
      <c r="HB20" s="1030"/>
      <c r="HC20" s="1030"/>
      <c r="HD20" s="1030"/>
      <c r="HE20" s="1030"/>
      <c r="HF20" s="1030"/>
      <c r="HG20" s="1030"/>
      <c r="HH20" s="1030"/>
      <c r="HI20" s="1030"/>
      <c r="HJ20" s="1030"/>
      <c r="HK20" s="1030"/>
      <c r="HL20" s="1030"/>
      <c r="HM20" s="1030"/>
      <c r="HN20" s="1030"/>
      <c r="HO20" s="1030"/>
      <c r="HP20" s="1030"/>
      <c r="HQ20" s="1030"/>
      <c r="HR20" s="1030"/>
      <c r="HS20" s="1030"/>
      <c r="HT20" s="1030"/>
      <c r="HU20" s="1030"/>
      <c r="HV20" s="1030"/>
      <c r="HW20" s="1030"/>
      <c r="HX20" s="1030"/>
      <c r="HY20" s="1030"/>
      <c r="HZ20" s="1030"/>
      <c r="IA20" s="1030"/>
      <c r="IB20" s="1030"/>
      <c r="IC20" s="1030"/>
      <c r="ID20" s="1030"/>
      <c r="IE20" s="1030"/>
    </row>
    <row r="21" spans="1:239" s="17" customFormat="1" ht="9.75" customHeight="1">
      <c r="A21" s="224"/>
      <c r="B21" s="225"/>
      <c r="C21" s="223"/>
      <c r="D21" s="222"/>
      <c r="E21" s="222"/>
      <c r="F21" s="222"/>
      <c r="G21" s="222"/>
      <c r="H21" s="222"/>
      <c r="I21" s="222"/>
      <c r="J21" s="222"/>
      <c r="K21" s="1036"/>
      <c r="L21" s="1041"/>
      <c r="M21" s="1045"/>
      <c r="N21" s="1045"/>
      <c r="O21" s="1045"/>
      <c r="P21" s="1045"/>
      <c r="Q21" s="1045"/>
      <c r="R21" s="1045"/>
      <c r="S21" s="1045"/>
      <c r="T21" s="1045"/>
      <c r="U21" s="1045"/>
      <c r="V21" s="1045"/>
      <c r="W21" s="1045"/>
      <c r="X21" s="1045"/>
      <c r="Y21" s="1045"/>
      <c r="Z21" s="1045"/>
      <c r="AA21" s="1045"/>
      <c r="AB21" s="1045"/>
      <c r="AC21" s="1045"/>
      <c r="AD21" s="1030"/>
      <c r="AE21" s="1030"/>
      <c r="AF21" s="1030"/>
      <c r="AG21" s="1030"/>
      <c r="AH21" s="1030"/>
      <c r="AI21" s="1030"/>
      <c r="AJ21" s="1030"/>
      <c r="AK21" s="1030"/>
      <c r="AL21" s="1030"/>
      <c r="AM21" s="1030"/>
      <c r="AN21" s="1030"/>
      <c r="AO21" s="1030"/>
      <c r="AP21" s="1030"/>
      <c r="AQ21" s="1030"/>
      <c r="AR21" s="1030"/>
      <c r="AS21" s="1030"/>
      <c r="AT21" s="1030"/>
      <c r="AU21" s="1030"/>
      <c r="AV21" s="1030"/>
      <c r="AW21" s="1030"/>
      <c r="AX21" s="1030"/>
      <c r="AY21" s="1030"/>
      <c r="AZ21" s="1030"/>
      <c r="BA21" s="1030"/>
      <c r="BB21" s="1030"/>
      <c r="BC21" s="1030"/>
      <c r="BD21" s="1030"/>
      <c r="BE21" s="1030"/>
      <c r="BF21" s="1030"/>
      <c r="BG21" s="1030"/>
      <c r="BH21" s="1030"/>
      <c r="BI21" s="1030"/>
      <c r="BJ21" s="1030"/>
      <c r="BK21" s="1030"/>
      <c r="BL21" s="1030"/>
      <c r="BM21" s="1030"/>
      <c r="BN21" s="1030"/>
      <c r="BO21" s="1030"/>
      <c r="BP21" s="1030"/>
      <c r="BQ21" s="1030"/>
      <c r="BR21" s="1030"/>
      <c r="BS21" s="1030"/>
      <c r="BT21" s="1030"/>
      <c r="BU21" s="1030"/>
      <c r="BV21" s="1030"/>
      <c r="BW21" s="1030"/>
      <c r="BX21" s="1030"/>
      <c r="BY21" s="1030"/>
      <c r="BZ21" s="1030"/>
      <c r="CA21" s="1030"/>
      <c r="CB21" s="1030"/>
      <c r="CC21" s="1030"/>
      <c r="CD21" s="1030"/>
      <c r="CE21" s="1030"/>
      <c r="CF21" s="1030"/>
      <c r="CG21" s="1030"/>
      <c r="CH21" s="1030"/>
      <c r="CI21" s="1030"/>
      <c r="CJ21" s="1030"/>
      <c r="CK21" s="1030"/>
      <c r="CL21" s="1030"/>
      <c r="CM21" s="1030"/>
      <c r="CN21" s="1030"/>
      <c r="CO21" s="1030"/>
      <c r="CP21" s="1030"/>
      <c r="CQ21" s="1030"/>
      <c r="CR21" s="1030"/>
      <c r="CS21" s="1030"/>
      <c r="CT21" s="1030"/>
      <c r="CU21" s="1030"/>
      <c r="CV21" s="1030"/>
      <c r="CW21" s="1030"/>
      <c r="CX21" s="1030"/>
      <c r="CY21" s="1030"/>
      <c r="CZ21" s="1030"/>
      <c r="DA21" s="1030"/>
      <c r="DB21" s="1030"/>
      <c r="DC21" s="1030"/>
      <c r="DD21" s="1030"/>
      <c r="DE21" s="1030"/>
      <c r="DF21" s="1030"/>
      <c r="DG21" s="1030"/>
      <c r="DH21" s="1030"/>
      <c r="DI21" s="1030"/>
      <c r="DJ21" s="1030"/>
      <c r="DK21" s="1030"/>
      <c r="DL21" s="1030"/>
      <c r="DM21" s="1030"/>
      <c r="DN21" s="1030"/>
      <c r="DO21" s="1030"/>
      <c r="DP21" s="1030"/>
      <c r="DQ21" s="1030"/>
      <c r="DR21" s="1030"/>
      <c r="DS21" s="1030"/>
      <c r="DT21" s="1030"/>
      <c r="DU21" s="1030"/>
      <c r="DV21" s="1030"/>
      <c r="DW21" s="1030"/>
      <c r="DX21" s="1030"/>
      <c r="DY21" s="1030"/>
      <c r="DZ21" s="1030"/>
      <c r="EA21" s="1030"/>
      <c r="EB21" s="1030"/>
      <c r="EC21" s="1030"/>
      <c r="ED21" s="1030"/>
      <c r="EE21" s="1030"/>
      <c r="EF21" s="1030"/>
      <c r="EG21" s="1030"/>
      <c r="EH21" s="1030"/>
      <c r="EI21" s="1030"/>
      <c r="EJ21" s="1030"/>
      <c r="EK21" s="1030"/>
      <c r="EL21" s="1030"/>
      <c r="EM21" s="1030"/>
      <c r="EN21" s="1030"/>
      <c r="EO21" s="1030"/>
      <c r="EP21" s="1030"/>
      <c r="EQ21" s="1030"/>
      <c r="ER21" s="1030"/>
      <c r="ES21" s="1030"/>
      <c r="ET21" s="1030"/>
      <c r="EU21" s="1030"/>
      <c r="EV21" s="1030"/>
      <c r="EW21" s="1030"/>
      <c r="EX21" s="1030"/>
      <c r="EY21" s="1030"/>
      <c r="EZ21" s="1030"/>
      <c r="FA21" s="1030"/>
      <c r="FB21" s="1030"/>
      <c r="FC21" s="1030"/>
      <c r="FD21" s="1030"/>
      <c r="FE21" s="1030"/>
      <c r="FF21" s="1030"/>
      <c r="FG21" s="1030"/>
      <c r="FH21" s="1030"/>
      <c r="FI21" s="1030"/>
      <c r="FJ21" s="1030"/>
      <c r="FK21" s="1030"/>
      <c r="FL21" s="1030"/>
      <c r="FM21" s="1030"/>
      <c r="FN21" s="1030"/>
      <c r="FO21" s="1030"/>
      <c r="FP21" s="1030"/>
      <c r="FQ21" s="1030"/>
      <c r="FR21" s="1030"/>
      <c r="FS21" s="1030"/>
      <c r="FT21" s="1030"/>
      <c r="FU21" s="1030"/>
      <c r="FV21" s="1030"/>
      <c r="FW21" s="1030"/>
      <c r="FX21" s="1030"/>
      <c r="FY21" s="1030"/>
      <c r="FZ21" s="1030"/>
      <c r="GA21" s="1030"/>
      <c r="GB21" s="1030"/>
      <c r="GC21" s="1030"/>
      <c r="GD21" s="1030"/>
      <c r="GE21" s="1030"/>
      <c r="GF21" s="1030"/>
      <c r="GG21" s="1030"/>
      <c r="GH21" s="1030"/>
      <c r="GI21" s="1030"/>
      <c r="GJ21" s="1030"/>
      <c r="GK21" s="1030"/>
      <c r="GL21" s="1030"/>
      <c r="GM21" s="1030"/>
      <c r="GN21" s="1030"/>
      <c r="GO21" s="1030"/>
      <c r="GP21" s="1030"/>
      <c r="GQ21" s="1030"/>
      <c r="GR21" s="1030"/>
      <c r="GS21" s="1030"/>
      <c r="GT21" s="1030"/>
      <c r="GU21" s="1030"/>
      <c r="GV21" s="1030"/>
      <c r="GW21" s="1030"/>
      <c r="GX21" s="1030"/>
      <c r="GY21" s="1030"/>
      <c r="GZ21" s="1030"/>
      <c r="HA21" s="1030"/>
      <c r="HB21" s="1030"/>
      <c r="HC21" s="1030"/>
      <c r="HD21" s="1030"/>
      <c r="HE21" s="1030"/>
      <c r="HF21" s="1030"/>
      <c r="HG21" s="1030"/>
      <c r="HH21" s="1030"/>
      <c r="HI21" s="1030"/>
      <c r="HJ21" s="1030"/>
      <c r="HK21" s="1030"/>
      <c r="HL21" s="1030"/>
      <c r="HM21" s="1030"/>
      <c r="HN21" s="1030"/>
      <c r="HO21" s="1030"/>
      <c r="HP21" s="1030"/>
      <c r="HQ21" s="1030"/>
      <c r="HR21" s="1030"/>
      <c r="HS21" s="1030"/>
      <c r="HT21" s="1030"/>
      <c r="HU21" s="1030"/>
      <c r="HV21" s="1030"/>
      <c r="HW21" s="1030"/>
      <c r="HX21" s="1030"/>
      <c r="HY21" s="1030"/>
      <c r="HZ21" s="1030"/>
      <c r="IA21" s="1030"/>
      <c r="IB21" s="1030"/>
      <c r="IC21" s="1030"/>
      <c r="ID21" s="1030"/>
      <c r="IE21" s="1030"/>
    </row>
    <row r="22" spans="1:239" s="74" customFormat="1" ht="20.25" customHeight="1">
      <c r="A22" s="339" t="s">
        <v>60</v>
      </c>
      <c r="B22" s="477"/>
      <c r="C22" s="477"/>
      <c r="D22" s="478"/>
      <c r="E22" s="363"/>
      <c r="F22" s="363"/>
      <c r="G22" s="363"/>
      <c r="H22" s="363"/>
      <c r="I22" s="363"/>
      <c r="J22" s="363"/>
      <c r="K22" s="1037"/>
      <c r="L22" s="361"/>
      <c r="M22" s="1047"/>
      <c r="N22" s="1047"/>
      <c r="O22" s="1047"/>
      <c r="P22" s="1047"/>
      <c r="Q22" s="1047"/>
      <c r="R22" s="1047"/>
      <c r="S22" s="1047"/>
      <c r="T22" s="1047"/>
      <c r="U22" s="1047"/>
      <c r="V22" s="1047"/>
      <c r="W22" s="1047"/>
      <c r="X22" s="1047"/>
      <c r="Y22" s="1047"/>
      <c r="Z22" s="1047"/>
      <c r="AA22" s="1047"/>
      <c r="AB22" s="1047"/>
      <c r="AC22" s="1047"/>
      <c r="AD22" s="1030"/>
      <c r="AE22" s="1030"/>
      <c r="AF22" s="1030"/>
      <c r="AG22" s="1030"/>
      <c r="AH22" s="1030"/>
      <c r="AI22" s="1030"/>
      <c r="AJ22" s="1030"/>
      <c r="AK22" s="1030"/>
      <c r="AL22" s="1030"/>
      <c r="AM22" s="1030"/>
      <c r="AN22" s="1030"/>
      <c r="AO22" s="1030"/>
      <c r="AP22" s="1030"/>
      <c r="AQ22" s="1030"/>
      <c r="AR22" s="1030"/>
      <c r="AS22" s="1030"/>
      <c r="AT22" s="1030"/>
      <c r="AU22" s="1030"/>
      <c r="AV22" s="1030"/>
      <c r="AW22" s="1030"/>
      <c r="AX22" s="1030"/>
      <c r="AY22" s="1030"/>
      <c r="AZ22" s="1030"/>
      <c r="BA22" s="1030"/>
      <c r="BB22" s="1030"/>
      <c r="BC22" s="1030"/>
      <c r="BD22" s="1030"/>
      <c r="BE22" s="1030"/>
      <c r="BF22" s="1030"/>
      <c r="BG22" s="1030"/>
      <c r="BH22" s="1030"/>
      <c r="BI22" s="1030"/>
      <c r="BJ22" s="1030"/>
      <c r="BK22" s="1030"/>
      <c r="BL22" s="1030"/>
      <c r="BM22" s="1030"/>
      <c r="BN22" s="1030"/>
      <c r="BO22" s="1030"/>
      <c r="BP22" s="1030"/>
      <c r="BQ22" s="1030"/>
      <c r="BR22" s="1030"/>
      <c r="BS22" s="1030"/>
      <c r="BT22" s="1030"/>
      <c r="BU22" s="1030"/>
      <c r="BV22" s="1030"/>
      <c r="BW22" s="1030"/>
      <c r="BX22" s="1030"/>
      <c r="BY22" s="1030"/>
      <c r="BZ22" s="1030"/>
      <c r="CA22" s="1030"/>
      <c r="CB22" s="1030"/>
      <c r="CC22" s="1030"/>
      <c r="CD22" s="1030"/>
      <c r="CE22" s="1030"/>
      <c r="CF22" s="1030"/>
      <c r="CG22" s="1030"/>
      <c r="CH22" s="1030"/>
      <c r="CI22" s="1030"/>
      <c r="CJ22" s="1030"/>
      <c r="CK22" s="1030"/>
      <c r="CL22" s="1030"/>
      <c r="CM22" s="1030"/>
      <c r="CN22" s="1030"/>
      <c r="CO22" s="1030"/>
      <c r="CP22" s="1030"/>
      <c r="CQ22" s="1030"/>
      <c r="CR22" s="1030"/>
      <c r="CS22" s="1030"/>
      <c r="CT22" s="1030"/>
      <c r="CU22" s="1030"/>
      <c r="CV22" s="1030"/>
      <c r="CW22" s="1030"/>
      <c r="CX22" s="1030"/>
      <c r="CY22" s="1030"/>
      <c r="CZ22" s="1030"/>
      <c r="DA22" s="1030"/>
      <c r="DB22" s="1030"/>
      <c r="DC22" s="1030"/>
      <c r="DD22" s="1030"/>
      <c r="DE22" s="1030"/>
      <c r="DF22" s="1030"/>
      <c r="DG22" s="1030"/>
      <c r="DH22" s="1030"/>
      <c r="DI22" s="1030"/>
      <c r="DJ22" s="1030"/>
      <c r="DK22" s="1030"/>
      <c r="DL22" s="1030"/>
      <c r="DM22" s="1030"/>
      <c r="DN22" s="1030"/>
      <c r="DO22" s="1030"/>
      <c r="DP22" s="1030"/>
      <c r="DQ22" s="1030"/>
      <c r="DR22" s="1030"/>
      <c r="DS22" s="1030"/>
      <c r="DT22" s="1030"/>
      <c r="DU22" s="1030"/>
      <c r="DV22" s="1030"/>
      <c r="DW22" s="1030"/>
      <c r="DX22" s="1030"/>
      <c r="DY22" s="1030"/>
      <c r="DZ22" s="1030"/>
      <c r="EA22" s="1030"/>
      <c r="EB22" s="1030"/>
      <c r="EC22" s="1030"/>
      <c r="ED22" s="1030"/>
      <c r="EE22" s="1030"/>
      <c r="EF22" s="1030"/>
      <c r="EG22" s="1030"/>
      <c r="EH22" s="1030"/>
      <c r="EI22" s="1030"/>
      <c r="EJ22" s="1030"/>
      <c r="EK22" s="1030"/>
      <c r="EL22" s="1030"/>
      <c r="EM22" s="1030"/>
      <c r="EN22" s="1030"/>
      <c r="EO22" s="1030"/>
      <c r="EP22" s="1030"/>
      <c r="EQ22" s="1030"/>
      <c r="ER22" s="1030"/>
      <c r="ES22" s="1030"/>
      <c r="ET22" s="1030"/>
      <c r="EU22" s="1030"/>
      <c r="EV22" s="1030"/>
      <c r="EW22" s="1030"/>
      <c r="EX22" s="1030"/>
      <c r="EY22" s="1030"/>
      <c r="EZ22" s="1030"/>
      <c r="FA22" s="1030"/>
      <c r="FB22" s="1030"/>
      <c r="FC22" s="1030"/>
      <c r="FD22" s="1030"/>
      <c r="FE22" s="1030"/>
      <c r="FF22" s="1030"/>
      <c r="FG22" s="1030"/>
      <c r="FH22" s="1030"/>
      <c r="FI22" s="1030"/>
      <c r="FJ22" s="1030"/>
      <c r="FK22" s="1030"/>
      <c r="FL22" s="1030"/>
      <c r="FM22" s="1030"/>
      <c r="FN22" s="1030"/>
      <c r="FO22" s="1030"/>
      <c r="FP22" s="1030"/>
      <c r="FQ22" s="1030"/>
      <c r="FR22" s="1030"/>
      <c r="FS22" s="1030"/>
      <c r="FT22" s="1030"/>
      <c r="FU22" s="1030"/>
      <c r="FV22" s="1030"/>
      <c r="FW22" s="1030"/>
      <c r="FX22" s="1030"/>
      <c r="FY22" s="1030"/>
      <c r="FZ22" s="1030"/>
      <c r="GA22" s="1030"/>
      <c r="GB22" s="1030"/>
      <c r="GC22" s="1030"/>
      <c r="GD22" s="1030"/>
      <c r="GE22" s="1030"/>
      <c r="GF22" s="1030"/>
      <c r="GG22" s="1030"/>
      <c r="GH22" s="1030"/>
      <c r="GI22" s="1030"/>
      <c r="GJ22" s="1030"/>
      <c r="GK22" s="1030"/>
      <c r="GL22" s="1030"/>
      <c r="GM22" s="1030"/>
      <c r="GN22" s="1030"/>
      <c r="GO22" s="1030"/>
      <c r="GP22" s="1030"/>
      <c r="GQ22" s="1030"/>
      <c r="GR22" s="1030"/>
      <c r="GS22" s="1030"/>
      <c r="GT22" s="1030"/>
      <c r="GU22" s="1030"/>
      <c r="GV22" s="1030"/>
      <c r="GW22" s="1030"/>
      <c r="GX22" s="1030"/>
      <c r="GY22" s="1030"/>
      <c r="GZ22" s="1030"/>
      <c r="HA22" s="1030"/>
      <c r="HB22" s="1030"/>
      <c r="HC22" s="1030"/>
      <c r="HD22" s="1030"/>
      <c r="HE22" s="1030"/>
      <c r="HF22" s="1030"/>
      <c r="HG22" s="1030"/>
      <c r="HH22" s="1030"/>
      <c r="HI22" s="1030"/>
      <c r="HJ22" s="1030"/>
      <c r="HK22" s="1030"/>
      <c r="HL22" s="1030"/>
      <c r="HM22" s="1030"/>
      <c r="HN22" s="1030"/>
      <c r="HO22" s="1030"/>
      <c r="HP22" s="1030"/>
      <c r="HQ22" s="1030"/>
      <c r="HR22" s="1030"/>
      <c r="HS22" s="1030"/>
      <c r="HT22" s="1030"/>
      <c r="HU22" s="1030"/>
      <c r="HV22" s="1030"/>
      <c r="HW22" s="1030"/>
      <c r="HX22" s="1030"/>
      <c r="HY22" s="1030"/>
      <c r="HZ22" s="1030"/>
      <c r="IA22" s="1030"/>
      <c r="IB22" s="1030"/>
      <c r="IC22" s="1030"/>
      <c r="ID22" s="1030"/>
      <c r="IE22" s="1030"/>
    </row>
    <row r="23" spans="1:239" s="74" customFormat="1" ht="20.25" customHeight="1" thickBot="1">
      <c r="A23" s="359"/>
      <c r="B23" s="360"/>
      <c r="C23" s="361"/>
      <c r="D23" s="362"/>
      <c r="E23" s="363"/>
      <c r="F23" s="363"/>
      <c r="G23" s="363"/>
      <c r="H23" s="363"/>
      <c r="I23" s="363"/>
      <c r="J23" s="363"/>
      <c r="K23" s="1038"/>
      <c r="L23" s="361"/>
      <c r="M23" s="1047"/>
      <c r="N23" s="1047"/>
      <c r="O23" s="1047"/>
      <c r="P23" s="1047"/>
      <c r="Q23" s="1047"/>
      <c r="R23" s="1047"/>
      <c r="S23" s="1047"/>
      <c r="T23" s="1047"/>
      <c r="U23" s="1047"/>
      <c r="V23" s="1047"/>
      <c r="W23" s="1047"/>
      <c r="X23" s="1047"/>
      <c r="Y23" s="1047"/>
      <c r="Z23" s="1047"/>
      <c r="AA23" s="1047"/>
      <c r="AB23" s="1047"/>
      <c r="AC23" s="1047"/>
      <c r="AD23" s="1030"/>
      <c r="AE23" s="1030"/>
      <c r="AF23" s="1030"/>
      <c r="AG23" s="1030"/>
      <c r="AH23" s="1030"/>
      <c r="AI23" s="1030"/>
      <c r="AJ23" s="1030"/>
      <c r="AK23" s="1030"/>
      <c r="AL23" s="1030"/>
      <c r="AM23" s="1030"/>
      <c r="AN23" s="1030"/>
      <c r="AO23" s="1030"/>
      <c r="AP23" s="1030"/>
      <c r="AQ23" s="1030"/>
      <c r="AR23" s="1030"/>
      <c r="AS23" s="1030"/>
      <c r="AT23" s="1030"/>
      <c r="AU23" s="1030"/>
      <c r="AV23" s="1030"/>
      <c r="AW23" s="1030"/>
      <c r="AX23" s="1030"/>
      <c r="AY23" s="1030"/>
      <c r="AZ23" s="1030"/>
      <c r="BA23" s="1030"/>
      <c r="BB23" s="1030"/>
      <c r="BC23" s="1030"/>
      <c r="BD23" s="1030"/>
      <c r="BE23" s="1030"/>
      <c r="BF23" s="1030"/>
      <c r="BG23" s="1030"/>
      <c r="BH23" s="1030"/>
      <c r="BI23" s="1030"/>
      <c r="BJ23" s="1030"/>
      <c r="BK23" s="1030"/>
      <c r="BL23" s="1030"/>
      <c r="BM23" s="1030"/>
      <c r="BN23" s="1030"/>
      <c r="BO23" s="1030"/>
      <c r="BP23" s="1030"/>
      <c r="BQ23" s="1030"/>
      <c r="BR23" s="1030"/>
      <c r="BS23" s="1030"/>
      <c r="BT23" s="1030"/>
      <c r="BU23" s="1030"/>
      <c r="BV23" s="1030"/>
      <c r="BW23" s="1030"/>
      <c r="BX23" s="1030"/>
      <c r="BY23" s="1030"/>
      <c r="BZ23" s="1030"/>
      <c r="CA23" s="1030"/>
      <c r="CB23" s="1030"/>
      <c r="CC23" s="1030"/>
      <c r="CD23" s="1030"/>
      <c r="CE23" s="1030"/>
      <c r="CF23" s="1030"/>
      <c r="CG23" s="1030"/>
      <c r="CH23" s="1030"/>
      <c r="CI23" s="1030"/>
      <c r="CJ23" s="1030"/>
      <c r="CK23" s="1030"/>
      <c r="CL23" s="1030"/>
      <c r="CM23" s="1030"/>
      <c r="CN23" s="1030"/>
      <c r="CO23" s="1030"/>
      <c r="CP23" s="1030"/>
      <c r="CQ23" s="1030"/>
      <c r="CR23" s="1030"/>
      <c r="CS23" s="1030"/>
      <c r="CT23" s="1030"/>
      <c r="CU23" s="1030"/>
      <c r="CV23" s="1030"/>
      <c r="CW23" s="1030"/>
      <c r="CX23" s="1030"/>
      <c r="CY23" s="1030"/>
      <c r="CZ23" s="1030"/>
      <c r="DA23" s="1030"/>
      <c r="DB23" s="1030"/>
      <c r="DC23" s="1030"/>
      <c r="DD23" s="1030"/>
      <c r="DE23" s="1030"/>
      <c r="DF23" s="1030"/>
      <c r="DG23" s="1030"/>
      <c r="DH23" s="1030"/>
      <c r="DI23" s="1030"/>
      <c r="DJ23" s="1030"/>
      <c r="DK23" s="1030"/>
      <c r="DL23" s="1030"/>
      <c r="DM23" s="1030"/>
      <c r="DN23" s="1030"/>
      <c r="DO23" s="1030"/>
      <c r="DP23" s="1030"/>
      <c r="DQ23" s="1030"/>
      <c r="DR23" s="1030"/>
      <c r="DS23" s="1030"/>
      <c r="DT23" s="1030"/>
      <c r="DU23" s="1030"/>
      <c r="DV23" s="1030"/>
      <c r="DW23" s="1030"/>
      <c r="DX23" s="1030"/>
      <c r="DY23" s="1030"/>
      <c r="DZ23" s="1030"/>
      <c r="EA23" s="1030"/>
      <c r="EB23" s="1030"/>
      <c r="EC23" s="1030"/>
      <c r="ED23" s="1030"/>
      <c r="EE23" s="1030"/>
      <c r="EF23" s="1030"/>
      <c r="EG23" s="1030"/>
      <c r="EH23" s="1030"/>
      <c r="EI23" s="1030"/>
      <c r="EJ23" s="1030"/>
      <c r="EK23" s="1030"/>
      <c r="EL23" s="1030"/>
      <c r="EM23" s="1030"/>
      <c r="EN23" s="1030"/>
      <c r="EO23" s="1030"/>
      <c r="EP23" s="1030"/>
      <c r="EQ23" s="1030"/>
      <c r="ER23" s="1030"/>
      <c r="ES23" s="1030"/>
      <c r="ET23" s="1030"/>
      <c r="EU23" s="1030"/>
      <c r="EV23" s="1030"/>
      <c r="EW23" s="1030"/>
      <c r="EX23" s="1030"/>
      <c r="EY23" s="1030"/>
      <c r="EZ23" s="1030"/>
      <c r="FA23" s="1030"/>
      <c r="FB23" s="1030"/>
      <c r="FC23" s="1030"/>
      <c r="FD23" s="1030"/>
      <c r="FE23" s="1030"/>
      <c r="FF23" s="1030"/>
      <c r="FG23" s="1030"/>
      <c r="FH23" s="1030"/>
      <c r="FI23" s="1030"/>
      <c r="FJ23" s="1030"/>
      <c r="FK23" s="1030"/>
      <c r="FL23" s="1030"/>
      <c r="FM23" s="1030"/>
      <c r="FN23" s="1030"/>
      <c r="FO23" s="1030"/>
      <c r="FP23" s="1030"/>
      <c r="FQ23" s="1030"/>
      <c r="FR23" s="1030"/>
      <c r="FS23" s="1030"/>
      <c r="FT23" s="1030"/>
      <c r="FU23" s="1030"/>
      <c r="FV23" s="1030"/>
      <c r="FW23" s="1030"/>
      <c r="FX23" s="1030"/>
      <c r="FY23" s="1030"/>
      <c r="FZ23" s="1030"/>
      <c r="GA23" s="1030"/>
      <c r="GB23" s="1030"/>
      <c r="GC23" s="1030"/>
      <c r="GD23" s="1030"/>
      <c r="GE23" s="1030"/>
      <c r="GF23" s="1030"/>
      <c r="GG23" s="1030"/>
      <c r="GH23" s="1030"/>
      <c r="GI23" s="1030"/>
      <c r="GJ23" s="1030"/>
      <c r="GK23" s="1030"/>
      <c r="GL23" s="1030"/>
      <c r="GM23" s="1030"/>
      <c r="GN23" s="1030"/>
      <c r="GO23" s="1030"/>
      <c r="GP23" s="1030"/>
      <c r="GQ23" s="1030"/>
      <c r="GR23" s="1030"/>
      <c r="GS23" s="1030"/>
      <c r="GT23" s="1030"/>
      <c r="GU23" s="1030"/>
      <c r="GV23" s="1030"/>
      <c r="GW23" s="1030"/>
      <c r="GX23" s="1030"/>
      <c r="GY23" s="1030"/>
      <c r="GZ23" s="1030"/>
      <c r="HA23" s="1030"/>
      <c r="HB23" s="1030"/>
      <c r="HC23" s="1030"/>
      <c r="HD23" s="1030"/>
      <c r="HE23" s="1030"/>
      <c r="HF23" s="1030"/>
      <c r="HG23" s="1030"/>
      <c r="HH23" s="1030"/>
      <c r="HI23" s="1030"/>
      <c r="HJ23" s="1030"/>
      <c r="HK23" s="1030"/>
      <c r="HL23" s="1030"/>
      <c r="HM23" s="1030"/>
      <c r="HN23" s="1030"/>
      <c r="HO23" s="1030"/>
      <c r="HP23" s="1030"/>
      <c r="HQ23" s="1030"/>
      <c r="HR23" s="1030"/>
      <c r="HS23" s="1030"/>
      <c r="HT23" s="1030"/>
      <c r="HU23" s="1030"/>
      <c r="HV23" s="1030"/>
      <c r="HW23" s="1030"/>
      <c r="HX23" s="1030"/>
      <c r="HY23" s="1030"/>
      <c r="HZ23" s="1030"/>
      <c r="IA23" s="1030"/>
      <c r="IB23" s="1030"/>
      <c r="IC23" s="1030"/>
      <c r="ID23" s="1030"/>
      <c r="IE23" s="1030"/>
    </row>
    <row r="24" spans="1:239" s="3" customFormat="1" ht="24.75" customHeight="1" thickBot="1">
      <c r="A24" s="2181" t="s">
        <v>116</v>
      </c>
      <c r="B24" s="2182"/>
      <c r="C24" s="2182"/>
      <c r="D24" s="2182"/>
      <c r="E24" s="2182"/>
      <c r="F24" s="2182"/>
      <c r="G24" s="2182"/>
      <c r="H24" s="2182"/>
      <c r="I24" s="2182"/>
      <c r="J24" s="2182"/>
      <c r="K24" s="2183"/>
      <c r="L24" s="1042"/>
      <c r="M24" s="1047"/>
      <c r="N24" s="1047"/>
      <c r="O24" s="1047"/>
      <c r="P24" s="1047"/>
      <c r="Q24" s="1047"/>
      <c r="R24" s="1047"/>
      <c r="S24" s="1047"/>
      <c r="T24" s="1047"/>
      <c r="U24" s="1047"/>
      <c r="V24" s="1047"/>
      <c r="W24" s="1047"/>
      <c r="X24" s="1047"/>
      <c r="Y24" s="1047"/>
      <c r="Z24" s="1047"/>
      <c r="AA24" s="1047"/>
      <c r="AB24" s="1047"/>
      <c r="AC24" s="1047"/>
      <c r="AD24" s="69"/>
      <c r="AE24" s="69"/>
      <c r="AF24" s="69"/>
      <c r="AG24" s="69"/>
      <c r="AH24" s="69"/>
      <c r="AI24" s="69"/>
      <c r="AJ24" s="69"/>
      <c r="AK24" s="69"/>
      <c r="AL24" s="69"/>
      <c r="AM24" s="69"/>
      <c r="AN24" s="69"/>
      <c r="AO24" s="69"/>
      <c r="AP24" s="69"/>
      <c r="AQ24" s="69"/>
      <c r="AR24" s="69"/>
      <c r="AS24" s="69"/>
      <c r="AT24" s="69"/>
      <c r="AU24" s="69"/>
      <c r="AV24" s="69"/>
      <c r="AW24" s="69"/>
      <c r="AX24" s="69"/>
      <c r="AY24" s="69"/>
      <c r="AZ24" s="69"/>
      <c r="BA24" s="69"/>
      <c r="BB24" s="69"/>
      <c r="BC24" s="69"/>
      <c r="BD24" s="69"/>
      <c r="BE24" s="69"/>
      <c r="BF24" s="69"/>
      <c r="BG24" s="69"/>
      <c r="BH24" s="69"/>
      <c r="BI24" s="69"/>
      <c r="BJ24" s="69"/>
      <c r="BK24" s="69"/>
      <c r="BL24" s="69"/>
      <c r="BM24" s="69"/>
      <c r="BN24" s="69"/>
      <c r="BO24" s="69"/>
      <c r="BP24" s="69"/>
      <c r="BQ24" s="69"/>
      <c r="BR24" s="69"/>
      <c r="BS24" s="69"/>
      <c r="BT24" s="69"/>
      <c r="BU24" s="69"/>
      <c r="BV24" s="69"/>
      <c r="BW24" s="69"/>
      <c r="BX24" s="69"/>
      <c r="BY24" s="69"/>
      <c r="BZ24" s="69"/>
      <c r="CA24" s="69"/>
      <c r="CB24" s="69"/>
      <c r="CC24" s="69"/>
      <c r="CD24" s="69"/>
      <c r="CE24" s="69"/>
      <c r="CF24" s="69"/>
      <c r="CG24" s="69"/>
      <c r="CH24" s="69"/>
      <c r="CI24" s="69"/>
      <c r="CJ24" s="69"/>
      <c r="CK24" s="69"/>
      <c r="CL24" s="69"/>
      <c r="CM24" s="69"/>
      <c r="CN24" s="69"/>
      <c r="CO24" s="69"/>
      <c r="CP24" s="69"/>
      <c r="CQ24" s="69"/>
      <c r="CR24" s="69"/>
      <c r="CS24" s="69"/>
      <c r="CT24" s="69"/>
      <c r="CU24" s="69"/>
      <c r="CV24" s="69"/>
      <c r="CW24" s="69"/>
      <c r="CX24" s="69"/>
      <c r="CY24" s="69"/>
      <c r="CZ24" s="69"/>
      <c r="DA24" s="69"/>
      <c r="DB24" s="69"/>
      <c r="DC24" s="69"/>
      <c r="DD24" s="69"/>
      <c r="DE24" s="69"/>
      <c r="DF24" s="69"/>
      <c r="DG24" s="69"/>
      <c r="DH24" s="69"/>
      <c r="DI24" s="69"/>
      <c r="DJ24" s="69"/>
      <c r="DK24" s="69"/>
      <c r="DL24" s="69"/>
      <c r="DM24" s="69"/>
      <c r="DN24" s="69"/>
      <c r="DO24" s="69"/>
      <c r="DP24" s="69"/>
      <c r="DQ24" s="69"/>
      <c r="DR24" s="69"/>
      <c r="DS24" s="69"/>
      <c r="DT24" s="69"/>
      <c r="DU24" s="69"/>
      <c r="DV24" s="69"/>
      <c r="DW24" s="69"/>
      <c r="DX24" s="69"/>
      <c r="DY24" s="69"/>
      <c r="DZ24" s="69"/>
      <c r="EA24" s="69"/>
      <c r="EB24" s="69"/>
      <c r="EC24" s="69"/>
      <c r="ED24" s="69"/>
      <c r="EE24" s="69"/>
      <c r="EF24" s="69"/>
      <c r="EG24" s="69"/>
      <c r="EH24" s="69"/>
      <c r="EI24" s="69"/>
      <c r="EJ24" s="69"/>
      <c r="EK24" s="69"/>
      <c r="EL24" s="69"/>
      <c r="EM24" s="69"/>
      <c r="EN24" s="69"/>
      <c r="EO24" s="69"/>
      <c r="EP24" s="69"/>
      <c r="EQ24" s="69"/>
      <c r="ER24" s="69"/>
      <c r="ES24" s="69"/>
      <c r="ET24" s="69"/>
      <c r="EU24" s="69"/>
      <c r="EV24" s="69"/>
      <c r="EW24" s="69"/>
      <c r="EX24" s="69"/>
      <c r="EY24" s="69"/>
      <c r="EZ24" s="69"/>
      <c r="FA24" s="69"/>
      <c r="FB24" s="69"/>
      <c r="FC24" s="69"/>
      <c r="FD24" s="69"/>
      <c r="FE24" s="69"/>
      <c r="FF24" s="69"/>
      <c r="FG24" s="69"/>
      <c r="FH24" s="69"/>
      <c r="FI24" s="69"/>
      <c r="FJ24" s="69"/>
      <c r="FK24" s="69"/>
      <c r="FL24" s="69"/>
      <c r="FM24" s="69"/>
      <c r="FN24" s="69"/>
      <c r="FO24" s="69"/>
      <c r="FP24" s="69"/>
      <c r="FQ24" s="69"/>
      <c r="FR24" s="69"/>
      <c r="FS24" s="69"/>
      <c r="FT24" s="69"/>
      <c r="FU24" s="69"/>
      <c r="FV24" s="69"/>
      <c r="FW24" s="69"/>
      <c r="FX24" s="69"/>
      <c r="FY24" s="69"/>
      <c r="FZ24" s="69"/>
      <c r="GA24" s="69"/>
      <c r="GB24" s="69"/>
      <c r="GC24" s="69"/>
      <c r="GD24" s="69"/>
      <c r="GE24" s="69"/>
      <c r="GF24" s="69"/>
      <c r="GG24" s="69"/>
      <c r="GH24" s="69"/>
      <c r="GI24" s="69"/>
      <c r="GJ24" s="69"/>
      <c r="GK24" s="69"/>
      <c r="GL24" s="69"/>
      <c r="GM24" s="69"/>
      <c r="GN24" s="69"/>
      <c r="GO24" s="69"/>
      <c r="GP24" s="69"/>
      <c r="GQ24" s="69"/>
      <c r="GR24" s="69"/>
      <c r="GS24" s="69"/>
      <c r="GT24" s="69"/>
      <c r="GU24" s="69"/>
      <c r="GV24" s="69"/>
      <c r="GW24" s="69"/>
      <c r="GX24" s="69"/>
      <c r="GY24" s="69"/>
      <c r="GZ24" s="69"/>
      <c r="HA24" s="69"/>
      <c r="HB24" s="69"/>
      <c r="HC24" s="69"/>
      <c r="HD24" s="69"/>
      <c r="HE24" s="69"/>
      <c r="HF24" s="69"/>
      <c r="HG24" s="69"/>
      <c r="HH24" s="69"/>
      <c r="HI24" s="69"/>
      <c r="HJ24" s="69"/>
      <c r="HK24" s="69"/>
      <c r="HL24" s="69"/>
      <c r="HM24" s="69"/>
      <c r="HN24" s="69"/>
      <c r="HO24" s="69"/>
      <c r="HP24" s="69"/>
      <c r="HQ24" s="69"/>
      <c r="HR24" s="69"/>
      <c r="HS24" s="69"/>
      <c r="HT24" s="69"/>
      <c r="HU24" s="69"/>
      <c r="HV24" s="69"/>
      <c r="HW24" s="69"/>
      <c r="HX24" s="69"/>
      <c r="HY24" s="69"/>
      <c r="HZ24" s="69"/>
      <c r="IA24" s="69"/>
      <c r="IB24" s="69"/>
      <c r="IC24" s="69"/>
      <c r="ID24" s="69"/>
      <c r="IE24" s="69"/>
    </row>
    <row r="25" spans="1:239" s="3" customFormat="1" ht="53.25" customHeight="1" thickBot="1">
      <c r="A25" s="2178"/>
      <c r="B25" s="2179"/>
      <c r="C25" s="2179"/>
      <c r="D25" s="2179"/>
      <c r="E25" s="2179"/>
      <c r="F25" s="2179"/>
      <c r="G25" s="2179"/>
      <c r="H25" s="2179"/>
      <c r="I25" s="2179"/>
      <c r="J25" s="2179"/>
      <c r="K25" s="2180"/>
      <c r="L25" s="1042"/>
      <c r="M25" s="1047"/>
      <c r="N25" s="1047"/>
      <c r="O25" s="1047"/>
      <c r="P25" s="1047"/>
      <c r="Q25" s="1047"/>
      <c r="R25" s="1047"/>
      <c r="S25" s="1047"/>
      <c r="T25" s="1047"/>
      <c r="U25" s="1047"/>
      <c r="V25" s="1047"/>
      <c r="W25" s="1047"/>
      <c r="X25" s="1047"/>
      <c r="Y25" s="1047"/>
      <c r="Z25" s="1047"/>
      <c r="AA25" s="1047"/>
      <c r="AB25" s="1047"/>
      <c r="AC25" s="1047"/>
      <c r="AD25" s="69"/>
      <c r="AE25" s="69"/>
      <c r="AF25" s="69"/>
      <c r="AG25" s="69"/>
      <c r="AH25" s="69"/>
      <c r="AI25" s="69"/>
      <c r="AJ25" s="69"/>
      <c r="AK25" s="69"/>
      <c r="AL25" s="69"/>
      <c r="AM25" s="69"/>
      <c r="AN25" s="69"/>
      <c r="AO25" s="69"/>
      <c r="AP25" s="69"/>
      <c r="AQ25" s="69"/>
      <c r="AR25" s="69"/>
      <c r="AS25" s="69"/>
      <c r="AT25" s="69"/>
      <c r="AU25" s="69"/>
      <c r="AV25" s="69"/>
      <c r="AW25" s="69"/>
      <c r="AX25" s="69"/>
      <c r="AY25" s="69"/>
      <c r="AZ25" s="69"/>
      <c r="BA25" s="69"/>
      <c r="BB25" s="69"/>
      <c r="BC25" s="69"/>
      <c r="BD25" s="69"/>
      <c r="BE25" s="69"/>
      <c r="BF25" s="69"/>
      <c r="BG25" s="69"/>
      <c r="BH25" s="69"/>
      <c r="BI25" s="69"/>
      <c r="BJ25" s="69"/>
      <c r="BK25" s="69"/>
      <c r="BL25" s="69"/>
      <c r="BM25" s="69"/>
      <c r="BN25" s="69"/>
      <c r="BO25" s="69"/>
      <c r="BP25" s="69"/>
      <c r="BQ25" s="69"/>
      <c r="BR25" s="69"/>
      <c r="BS25" s="69"/>
      <c r="BT25" s="69"/>
      <c r="BU25" s="69"/>
      <c r="BV25" s="69"/>
      <c r="BW25" s="69"/>
      <c r="BX25" s="69"/>
      <c r="BY25" s="69"/>
      <c r="BZ25" s="69"/>
      <c r="CA25" s="69"/>
      <c r="CB25" s="69"/>
      <c r="CC25" s="69"/>
      <c r="CD25" s="69"/>
      <c r="CE25" s="69"/>
      <c r="CF25" s="69"/>
      <c r="CG25" s="69"/>
      <c r="CH25" s="69"/>
      <c r="CI25" s="69"/>
      <c r="CJ25" s="69"/>
      <c r="CK25" s="69"/>
      <c r="CL25" s="69"/>
      <c r="CM25" s="69"/>
      <c r="CN25" s="69"/>
      <c r="CO25" s="69"/>
      <c r="CP25" s="69"/>
      <c r="CQ25" s="69"/>
      <c r="CR25" s="69"/>
      <c r="CS25" s="69"/>
      <c r="CT25" s="69"/>
      <c r="CU25" s="69"/>
      <c r="CV25" s="69"/>
      <c r="CW25" s="69"/>
      <c r="CX25" s="69"/>
      <c r="CY25" s="69"/>
      <c r="CZ25" s="69"/>
      <c r="DA25" s="69"/>
      <c r="DB25" s="69"/>
      <c r="DC25" s="69"/>
      <c r="DD25" s="69"/>
      <c r="DE25" s="69"/>
      <c r="DF25" s="69"/>
      <c r="DG25" s="69"/>
      <c r="DH25" s="69"/>
      <c r="DI25" s="69"/>
      <c r="DJ25" s="69"/>
      <c r="DK25" s="69"/>
      <c r="DL25" s="69"/>
      <c r="DM25" s="69"/>
      <c r="DN25" s="69"/>
      <c r="DO25" s="69"/>
      <c r="DP25" s="69"/>
      <c r="DQ25" s="69"/>
      <c r="DR25" s="69"/>
      <c r="DS25" s="69"/>
      <c r="DT25" s="69"/>
      <c r="DU25" s="69"/>
      <c r="DV25" s="69"/>
      <c r="DW25" s="69"/>
      <c r="DX25" s="69"/>
      <c r="DY25" s="69"/>
      <c r="DZ25" s="69"/>
      <c r="EA25" s="69"/>
      <c r="EB25" s="69"/>
      <c r="EC25" s="69"/>
      <c r="ED25" s="69"/>
      <c r="EE25" s="69"/>
      <c r="EF25" s="69"/>
      <c r="EG25" s="69"/>
      <c r="EH25" s="69"/>
      <c r="EI25" s="69"/>
      <c r="EJ25" s="69"/>
      <c r="EK25" s="69"/>
      <c r="EL25" s="69"/>
      <c r="EM25" s="69"/>
      <c r="EN25" s="69"/>
      <c r="EO25" s="69"/>
      <c r="EP25" s="69"/>
      <c r="EQ25" s="69"/>
      <c r="ER25" s="69"/>
      <c r="ES25" s="69"/>
      <c r="ET25" s="69"/>
      <c r="EU25" s="69"/>
      <c r="EV25" s="69"/>
      <c r="EW25" s="69"/>
      <c r="EX25" s="69"/>
      <c r="EY25" s="69"/>
      <c r="EZ25" s="69"/>
      <c r="FA25" s="69"/>
      <c r="FB25" s="69"/>
      <c r="FC25" s="69"/>
      <c r="FD25" s="69"/>
      <c r="FE25" s="69"/>
      <c r="FF25" s="69"/>
      <c r="FG25" s="69"/>
      <c r="FH25" s="69"/>
      <c r="FI25" s="69"/>
      <c r="FJ25" s="69"/>
      <c r="FK25" s="69"/>
      <c r="FL25" s="69"/>
      <c r="FM25" s="69"/>
      <c r="FN25" s="69"/>
      <c r="FO25" s="69"/>
      <c r="FP25" s="69"/>
      <c r="FQ25" s="69"/>
      <c r="FR25" s="69"/>
      <c r="FS25" s="69"/>
      <c r="FT25" s="69"/>
      <c r="FU25" s="69"/>
      <c r="FV25" s="69"/>
      <c r="FW25" s="69"/>
      <c r="FX25" s="69"/>
      <c r="FY25" s="69"/>
      <c r="FZ25" s="69"/>
      <c r="GA25" s="69"/>
      <c r="GB25" s="69"/>
      <c r="GC25" s="69"/>
      <c r="GD25" s="69"/>
      <c r="GE25" s="69"/>
      <c r="GF25" s="69"/>
      <c r="GG25" s="69"/>
      <c r="GH25" s="69"/>
      <c r="GI25" s="69"/>
      <c r="GJ25" s="69"/>
      <c r="GK25" s="69"/>
      <c r="GL25" s="69"/>
      <c r="GM25" s="69"/>
      <c r="GN25" s="69"/>
      <c r="GO25" s="69"/>
      <c r="GP25" s="69"/>
      <c r="GQ25" s="69"/>
      <c r="GR25" s="69"/>
      <c r="GS25" s="69"/>
      <c r="GT25" s="69"/>
      <c r="GU25" s="69"/>
      <c r="GV25" s="69"/>
      <c r="GW25" s="69"/>
      <c r="GX25" s="69"/>
      <c r="GY25" s="69"/>
      <c r="GZ25" s="69"/>
      <c r="HA25" s="69"/>
      <c r="HB25" s="69"/>
      <c r="HC25" s="69"/>
      <c r="HD25" s="69"/>
      <c r="HE25" s="69"/>
      <c r="HF25" s="69"/>
      <c r="HG25" s="69"/>
      <c r="HH25" s="69"/>
      <c r="HI25" s="69"/>
      <c r="HJ25" s="69"/>
      <c r="HK25" s="69"/>
      <c r="HL25" s="69"/>
      <c r="HM25" s="69"/>
      <c r="HN25" s="69"/>
      <c r="HO25" s="69"/>
      <c r="HP25" s="69"/>
      <c r="HQ25" s="69"/>
      <c r="HR25" s="69"/>
      <c r="HS25" s="69"/>
      <c r="HT25" s="69"/>
      <c r="HU25" s="69"/>
      <c r="HV25" s="69"/>
      <c r="HW25" s="69"/>
      <c r="HX25" s="69"/>
      <c r="HY25" s="69"/>
      <c r="HZ25" s="69"/>
      <c r="IA25" s="69"/>
      <c r="IB25" s="69"/>
      <c r="IC25" s="69"/>
      <c r="ID25" s="69"/>
      <c r="IE25" s="69"/>
    </row>
    <row r="26" spans="1:29" s="1045" customFormat="1" ht="13.5" customHeight="1">
      <c r="A26" s="1050"/>
      <c r="B26" s="1051"/>
      <c r="C26" s="1044"/>
      <c r="D26" s="1044"/>
      <c r="E26" s="1044"/>
      <c r="F26" s="1044"/>
      <c r="G26" s="1044"/>
      <c r="H26" s="1044"/>
      <c r="I26" s="1044"/>
      <c r="J26" s="1044"/>
      <c r="K26" s="1044"/>
      <c r="L26" s="1044"/>
      <c r="M26" s="1047"/>
      <c r="N26" s="1047"/>
      <c r="O26" s="1047"/>
      <c r="P26" s="1047"/>
      <c r="Q26" s="1047"/>
      <c r="R26" s="1047"/>
      <c r="S26" s="1047"/>
      <c r="T26" s="1047"/>
      <c r="U26" s="1047"/>
      <c r="V26" s="1047"/>
      <c r="W26" s="1047"/>
      <c r="X26" s="1047"/>
      <c r="Y26" s="1047"/>
      <c r="Z26" s="1047"/>
      <c r="AA26" s="1047"/>
      <c r="AB26" s="1047"/>
      <c r="AC26" s="1047"/>
    </row>
    <row r="27" s="1047" customFormat="1" ht="14.25">
      <c r="L27" s="1046"/>
    </row>
    <row r="28" s="1047" customFormat="1" ht="14.25">
      <c r="L28" s="1046"/>
    </row>
    <row r="29" s="1047" customFormat="1" ht="14.25">
      <c r="L29" s="1046"/>
    </row>
    <row r="30" s="1047" customFormat="1" ht="14.25">
      <c r="L30" s="1046"/>
    </row>
    <row r="31" s="1047" customFormat="1" ht="14.25">
      <c r="L31" s="1046"/>
    </row>
    <row r="32" s="1047" customFormat="1" ht="14.25">
      <c r="L32" s="1046"/>
    </row>
    <row r="33" s="1047" customFormat="1" ht="14.25">
      <c r="L33" s="1046"/>
    </row>
    <row r="34" s="1047" customFormat="1" ht="14.25">
      <c r="L34" s="1046"/>
    </row>
    <row r="35" s="1047" customFormat="1" ht="14.25">
      <c r="L35" s="1046"/>
    </row>
    <row r="36" s="1047" customFormat="1" ht="14.25">
      <c r="L36" s="1046"/>
    </row>
    <row r="37" s="1047" customFormat="1" ht="14.25">
      <c r="L37" s="1046"/>
    </row>
    <row r="38" s="1047" customFormat="1" ht="14.25">
      <c r="L38" s="1046"/>
    </row>
    <row r="39" s="1047" customFormat="1" ht="14.25">
      <c r="L39" s="1046"/>
    </row>
    <row r="40" s="1047" customFormat="1" ht="14.25">
      <c r="L40" s="1046"/>
    </row>
    <row r="41" s="1047" customFormat="1" ht="14.25">
      <c r="L41" s="1046"/>
    </row>
    <row r="42" s="1047" customFormat="1" ht="14.25">
      <c r="L42" s="1046"/>
    </row>
    <row r="43" s="1047" customFormat="1" ht="14.25">
      <c r="L43" s="1046"/>
    </row>
    <row r="44" s="1047" customFormat="1" ht="14.25">
      <c r="L44" s="1046"/>
    </row>
    <row r="45" s="1047" customFormat="1" ht="14.25">
      <c r="L45" s="1046"/>
    </row>
    <row r="46" s="1047" customFormat="1" ht="14.25">
      <c r="L46" s="1046"/>
    </row>
    <row r="47" s="1047" customFormat="1" ht="14.25">
      <c r="L47" s="1046"/>
    </row>
    <row r="48" s="1047" customFormat="1" ht="14.25">
      <c r="L48" s="1046"/>
    </row>
    <row r="49" s="1047" customFormat="1" ht="14.25">
      <c r="L49" s="1046"/>
    </row>
    <row r="50" s="1047" customFormat="1" ht="14.25">
      <c r="L50" s="1046"/>
    </row>
    <row r="51" s="1047" customFormat="1" ht="14.25">
      <c r="L51" s="1046"/>
    </row>
    <row r="52" s="1047" customFormat="1" ht="14.25">
      <c r="L52" s="1046"/>
    </row>
    <row r="53" s="1047" customFormat="1" ht="14.25">
      <c r="L53" s="1046"/>
    </row>
    <row r="54" s="1047" customFormat="1" ht="14.25">
      <c r="L54" s="1046"/>
    </row>
    <row r="55" s="1047" customFormat="1" ht="14.25">
      <c r="L55" s="1046"/>
    </row>
    <row r="56" s="1047" customFormat="1" ht="14.25">
      <c r="L56" s="1046"/>
    </row>
    <row r="57" s="1047" customFormat="1" ht="14.25">
      <c r="L57" s="1046"/>
    </row>
    <row r="58" s="1047" customFormat="1" ht="14.25">
      <c r="L58" s="1046"/>
    </row>
    <row r="59" s="1047" customFormat="1" ht="14.25">
      <c r="L59" s="1046"/>
    </row>
    <row r="60" s="1047" customFormat="1" ht="14.25">
      <c r="L60" s="1046"/>
    </row>
    <row r="61" s="1047" customFormat="1" ht="14.25">
      <c r="L61" s="1046"/>
    </row>
    <row r="62" s="1047" customFormat="1" ht="14.25">
      <c r="L62" s="1046"/>
    </row>
    <row r="63" s="1047" customFormat="1" ht="14.25">
      <c r="L63" s="1046"/>
    </row>
    <row r="64" s="1047" customFormat="1" ht="14.25">
      <c r="L64" s="1046"/>
    </row>
    <row r="65" s="1047" customFormat="1" ht="14.25">
      <c r="L65" s="1046"/>
    </row>
    <row r="66" s="1047" customFormat="1" ht="14.25">
      <c r="L66" s="1046"/>
    </row>
    <row r="67" s="1047" customFormat="1" ht="14.25">
      <c r="L67" s="1046"/>
    </row>
    <row r="68" s="1047" customFormat="1" ht="14.25">
      <c r="L68" s="1046"/>
    </row>
    <row r="69" s="1047" customFormat="1" ht="14.25">
      <c r="L69" s="1046"/>
    </row>
    <row r="70" s="1047" customFormat="1" ht="14.25">
      <c r="L70" s="1046"/>
    </row>
    <row r="71" s="1047" customFormat="1" ht="14.25">
      <c r="L71" s="1046"/>
    </row>
    <row r="72" spans="12:29" s="1047" customFormat="1" ht="14.25">
      <c r="L72" s="1046"/>
      <c r="M72" s="1049"/>
      <c r="N72" s="1049"/>
      <c r="O72" s="1049"/>
      <c r="P72" s="1049"/>
      <c r="Q72" s="1049"/>
      <c r="R72" s="1049"/>
      <c r="S72" s="1049"/>
      <c r="T72" s="1049"/>
      <c r="U72" s="1049"/>
      <c r="V72" s="1049"/>
      <c r="W72" s="1049"/>
      <c r="X72" s="1049"/>
      <c r="Y72" s="1049"/>
      <c r="Z72" s="1049"/>
      <c r="AA72" s="1049"/>
      <c r="AB72" s="1049"/>
      <c r="AC72" s="1049"/>
    </row>
    <row r="73" spans="12:29" s="1047" customFormat="1" ht="14.25">
      <c r="L73" s="1046"/>
      <c r="M73" s="1049"/>
      <c r="N73" s="1049"/>
      <c r="O73" s="1049"/>
      <c r="P73" s="1049"/>
      <c r="Q73" s="1049"/>
      <c r="R73" s="1049"/>
      <c r="S73" s="1049"/>
      <c r="T73" s="1049"/>
      <c r="U73" s="1049"/>
      <c r="V73" s="1049"/>
      <c r="W73" s="1049"/>
      <c r="X73" s="1049"/>
      <c r="Y73" s="1049"/>
      <c r="Z73" s="1049"/>
      <c r="AA73" s="1049"/>
      <c r="AB73" s="1049"/>
      <c r="AC73" s="1049"/>
    </row>
    <row r="74" spans="12:29" s="1047" customFormat="1" ht="14.25">
      <c r="L74" s="1046"/>
      <c r="M74" s="1049"/>
      <c r="N74" s="1049"/>
      <c r="O74" s="1049"/>
      <c r="P74" s="1049"/>
      <c r="Q74" s="1049"/>
      <c r="R74" s="1049"/>
      <c r="S74" s="1049"/>
      <c r="T74" s="1049"/>
      <c r="U74" s="1049"/>
      <c r="V74" s="1049"/>
      <c r="W74" s="1049"/>
      <c r="X74" s="1049"/>
      <c r="Y74" s="1049"/>
      <c r="Z74" s="1049"/>
      <c r="AA74" s="1049"/>
      <c r="AB74" s="1049"/>
      <c r="AC74" s="1049"/>
    </row>
    <row r="75" spans="12:29" s="1047" customFormat="1" ht="14.25">
      <c r="L75" s="1046"/>
      <c r="M75" s="1049"/>
      <c r="N75" s="1049"/>
      <c r="O75" s="1049"/>
      <c r="P75" s="1049"/>
      <c r="Q75" s="1049"/>
      <c r="R75" s="1049"/>
      <c r="S75" s="1049"/>
      <c r="T75" s="1049"/>
      <c r="U75" s="1049"/>
      <c r="V75" s="1049"/>
      <c r="W75" s="1049"/>
      <c r="X75" s="1049"/>
      <c r="Y75" s="1049"/>
      <c r="Z75" s="1049"/>
      <c r="AA75" s="1049"/>
      <c r="AB75" s="1049"/>
      <c r="AC75" s="1049"/>
    </row>
    <row r="76" spans="12:29" s="1047" customFormat="1" ht="14.25">
      <c r="L76" s="1046"/>
      <c r="M76" s="1049"/>
      <c r="N76" s="1049"/>
      <c r="O76" s="1049"/>
      <c r="P76" s="1049"/>
      <c r="Q76" s="1049"/>
      <c r="R76" s="1049"/>
      <c r="S76" s="1049"/>
      <c r="T76" s="1049"/>
      <c r="U76" s="1049"/>
      <c r="V76" s="1049"/>
      <c r="W76" s="1049"/>
      <c r="X76" s="1049"/>
      <c r="Y76" s="1049"/>
      <c r="Z76" s="1049"/>
      <c r="AA76" s="1049"/>
      <c r="AB76" s="1049"/>
      <c r="AC76" s="1049"/>
    </row>
  </sheetData>
  <sheetProtection password="92D1" sheet="1" formatCells="0" formatColumns="0" formatRows="0"/>
  <mergeCells count="42">
    <mergeCell ref="F14:G14"/>
    <mergeCell ref="C6:G6"/>
    <mergeCell ref="F15:G15"/>
    <mergeCell ref="F12:G12"/>
    <mergeCell ref="A10:K10"/>
    <mergeCell ref="A12:B12"/>
    <mergeCell ref="A13:B13"/>
    <mergeCell ref="A14:B14"/>
    <mergeCell ref="A15:B15"/>
    <mergeCell ref="A1:K1"/>
    <mergeCell ref="A3:B3"/>
    <mergeCell ref="D4:E4"/>
    <mergeCell ref="D5:E5"/>
    <mergeCell ref="C3:G3"/>
    <mergeCell ref="F13:G13"/>
    <mergeCell ref="C7:G7"/>
    <mergeCell ref="F17:G17"/>
    <mergeCell ref="A17:B17"/>
    <mergeCell ref="A25:K25"/>
    <mergeCell ref="A24:K24"/>
    <mergeCell ref="A18:B18"/>
    <mergeCell ref="A20:B20"/>
    <mergeCell ref="A19:B19"/>
    <mergeCell ref="F18:G18"/>
    <mergeCell ref="F19:G19"/>
    <mergeCell ref="F20:G20"/>
    <mergeCell ref="N12:O12"/>
    <mergeCell ref="S12:T12"/>
    <mergeCell ref="N13:O13"/>
    <mergeCell ref="S13:T13"/>
    <mergeCell ref="N14:O14"/>
    <mergeCell ref="S14:T14"/>
    <mergeCell ref="N19:O19"/>
    <mergeCell ref="S19:T19"/>
    <mergeCell ref="N20:O20"/>
    <mergeCell ref="S20:T20"/>
    <mergeCell ref="N15:O15"/>
    <mergeCell ref="S15:T15"/>
    <mergeCell ref="N17:O17"/>
    <mergeCell ref="S17:T17"/>
    <mergeCell ref="N18:O18"/>
    <mergeCell ref="S18:T18"/>
  </mergeCells>
  <conditionalFormatting sqref="C26:L26 C23:D23 E21:E23 E12 L12:L23 G19:G23 H12 C21:D21 F12:G15 F16:F23 C16:E17 K17:K23 G16:J17 H21:J23">
    <cfRule type="cellIs" priority="42" dxfId="13" operator="lessThan" stopIfTrue="1">
      <formula>0</formula>
    </cfRule>
  </conditionalFormatting>
  <conditionalFormatting sqref="H26:L26 C26:E26 C23:D23 H12 E21:E23 F13:G17 C21:D21 E12 L12:L23 C16:E17 K17:K23 H16:J17 H21:J23">
    <cfRule type="cellIs" priority="43" dxfId="12" operator="lessThan" stopIfTrue="1">
      <formula>0</formula>
    </cfRule>
  </conditionalFormatting>
  <conditionalFormatting sqref="R12 T19:T20 U12 S12:T15 S16:S20 P16:R17 X17:X20 T16:W17">
    <cfRule type="cellIs" priority="3" dxfId="13" operator="lessThan" stopIfTrue="1">
      <formula>0</formula>
    </cfRule>
  </conditionalFormatting>
  <conditionalFormatting sqref="U12 S13:T17 R12 P16:R17 X17:X20 U16:W17">
    <cfRule type="cellIs" priority="4" dxfId="12" operator="lessThan" stopIfTrue="1">
      <formula>0</formula>
    </cfRule>
  </conditionalFormatting>
  <printOptions horizontalCentered="1"/>
  <pageMargins left="0.7480314960629921" right="0.7480314960629921" top="0.3937007874015748" bottom="0.5905511811023623" header="0.5118110236220472" footer="0.5118110236220472"/>
  <pageSetup cellComments="asDisplayed" fitToHeight="0" fitToWidth="1" horizontalDpi="600" verticalDpi="600" orientation="landscape" paperSize="9" scale="41" r:id="rId1"/>
  <headerFooter alignWithMargins="0">
    <oddFooter>&amp;L&amp;9&amp;F&amp;C&amp;A&amp;R&amp;9Page &amp;P of &amp;N</oddFooter>
  </headerFooter>
</worksheet>
</file>

<file path=xl/worksheets/sheet19.xml><?xml version="1.0" encoding="utf-8"?>
<worksheet xmlns="http://schemas.openxmlformats.org/spreadsheetml/2006/main" xmlns:r="http://schemas.openxmlformats.org/officeDocument/2006/relationships">
  <sheetPr>
    <tabColor indexed="40"/>
    <pageSetUpPr fitToPage="1"/>
  </sheetPr>
  <dimension ref="A1:IT64"/>
  <sheetViews>
    <sheetView showGridLines="0" view="pageBreakPreview" zoomScale="70" zoomScaleNormal="75" zoomScaleSheetLayoutView="70" zoomScalePageLayoutView="0" workbookViewId="0" topLeftCell="A1">
      <selection activeCell="A37" sqref="A37:J40"/>
    </sheetView>
  </sheetViews>
  <sheetFormatPr defaultColWidth="0" defaultRowHeight="12.75"/>
  <cols>
    <col min="1" max="1" width="3.8515625" style="691" customWidth="1"/>
    <col min="2" max="2" width="14.7109375" style="691" customWidth="1"/>
    <col min="3" max="3" width="33.140625" style="691" customWidth="1"/>
    <col min="4" max="4" width="27.57421875" style="691" customWidth="1"/>
    <col min="5" max="5" width="20.8515625" style="691" customWidth="1"/>
    <col min="6" max="6" width="18.57421875" style="691" customWidth="1"/>
    <col min="7" max="7" width="30.140625" style="835" customWidth="1"/>
    <col min="8" max="8" width="19.140625" style="721" customWidth="1"/>
    <col min="9" max="9" width="7.00390625" style="721" customWidth="1"/>
    <col min="10" max="10" width="86.57421875" style="721" customWidth="1"/>
    <col min="11" max="11" width="6.57421875" style="721" customWidth="1"/>
    <col min="12" max="22" width="9.140625" style="721" customWidth="1"/>
    <col min="23" max="255" width="9.140625" style="691" customWidth="1"/>
    <col min="256" max="16384" width="0" style="691" hidden="1" customWidth="1"/>
  </cols>
  <sheetData>
    <row r="1" spans="1:254" s="721" customFormat="1" ht="25.5" customHeight="1">
      <c r="A1" s="2225" t="s">
        <v>467</v>
      </c>
      <c r="B1" s="2225"/>
      <c r="C1" s="2225"/>
      <c r="D1" s="2225"/>
      <c r="E1" s="2225"/>
      <c r="F1" s="2225"/>
      <c r="G1" s="2225"/>
      <c r="H1" s="2225"/>
      <c r="I1" s="2225"/>
      <c r="J1" s="2225"/>
      <c r="K1" s="1332"/>
      <c r="L1" s="857"/>
      <c r="M1" s="857"/>
      <c r="R1" s="841"/>
      <c r="S1" s="841"/>
      <c r="T1" s="841"/>
      <c r="U1" s="841"/>
      <c r="V1" s="841"/>
      <c r="W1" s="841"/>
      <c r="X1" s="841"/>
      <c r="Y1" s="841"/>
      <c r="Z1" s="841"/>
      <c r="AA1" s="841"/>
      <c r="AB1" s="841"/>
      <c r="AC1" s="841"/>
      <c r="AD1" s="841"/>
      <c r="AE1" s="841"/>
      <c r="AF1" s="841"/>
      <c r="AG1" s="841"/>
      <c r="AH1" s="841"/>
      <c r="AI1" s="841"/>
      <c r="AJ1" s="841"/>
      <c r="AK1" s="841"/>
      <c r="AL1" s="841"/>
      <c r="AM1" s="841"/>
      <c r="AN1" s="841"/>
      <c r="AO1" s="841"/>
      <c r="AP1" s="841"/>
      <c r="AQ1" s="841"/>
      <c r="AR1" s="841"/>
      <c r="AS1" s="841"/>
      <c r="AT1" s="841"/>
      <c r="AU1" s="841"/>
      <c r="AV1" s="841"/>
      <c r="AW1" s="841"/>
      <c r="AX1" s="841"/>
      <c r="AY1" s="841"/>
      <c r="AZ1" s="841"/>
      <c r="BA1" s="841"/>
      <c r="BB1" s="841"/>
      <c r="BC1" s="841"/>
      <c r="BD1" s="841"/>
      <c r="BE1" s="841"/>
      <c r="BF1" s="841"/>
      <c r="BG1" s="841"/>
      <c r="BH1" s="841"/>
      <c r="BI1" s="841"/>
      <c r="BJ1" s="841"/>
      <c r="BK1" s="841"/>
      <c r="BL1" s="841"/>
      <c r="BM1" s="841"/>
      <c r="BN1" s="841"/>
      <c r="BO1" s="841"/>
      <c r="BP1" s="841"/>
      <c r="BQ1" s="841"/>
      <c r="BR1" s="841"/>
      <c r="BS1" s="841"/>
      <c r="BT1" s="841"/>
      <c r="BU1" s="841"/>
      <c r="BV1" s="841"/>
      <c r="BW1" s="841"/>
      <c r="BX1" s="841"/>
      <c r="BY1" s="841"/>
      <c r="BZ1" s="841"/>
      <c r="CA1" s="841"/>
      <c r="CB1" s="841"/>
      <c r="CC1" s="841"/>
      <c r="CD1" s="841"/>
      <c r="CE1" s="841"/>
      <c r="CF1" s="841"/>
      <c r="CG1" s="841"/>
      <c r="CH1" s="841"/>
      <c r="CI1" s="841"/>
      <c r="CJ1" s="841"/>
      <c r="CK1" s="841"/>
      <c r="CL1" s="841"/>
      <c r="CM1" s="841"/>
      <c r="CN1" s="841"/>
      <c r="CO1" s="841"/>
      <c r="CP1" s="841"/>
      <c r="CQ1" s="841"/>
      <c r="CR1" s="841"/>
      <c r="CS1" s="841"/>
      <c r="CT1" s="841"/>
      <c r="CU1" s="841"/>
      <c r="CV1" s="841"/>
      <c r="CW1" s="841"/>
      <c r="CX1" s="841"/>
      <c r="CY1" s="841"/>
      <c r="CZ1" s="841"/>
      <c r="DA1" s="841"/>
      <c r="DB1" s="841"/>
      <c r="DC1" s="841"/>
      <c r="DD1" s="841"/>
      <c r="DE1" s="841"/>
      <c r="DF1" s="841"/>
      <c r="DG1" s="841"/>
      <c r="DH1" s="841"/>
      <c r="DI1" s="841"/>
      <c r="DJ1" s="841"/>
      <c r="DK1" s="841"/>
      <c r="DL1" s="841"/>
      <c r="DM1" s="841"/>
      <c r="DN1" s="841"/>
      <c r="DO1" s="841"/>
      <c r="DP1" s="841"/>
      <c r="DQ1" s="841"/>
      <c r="DR1" s="841"/>
      <c r="DS1" s="841"/>
      <c r="DT1" s="841"/>
      <c r="DU1" s="841"/>
      <c r="DV1" s="841"/>
      <c r="DW1" s="841"/>
      <c r="DX1" s="841"/>
      <c r="DY1" s="841"/>
      <c r="DZ1" s="841"/>
      <c r="EA1" s="841"/>
      <c r="EB1" s="841"/>
      <c r="EC1" s="841"/>
      <c r="ED1" s="841"/>
      <c r="EE1" s="841"/>
      <c r="EF1" s="841"/>
      <c r="EG1" s="841"/>
      <c r="EH1" s="841"/>
      <c r="EI1" s="841"/>
      <c r="EJ1" s="841"/>
      <c r="EK1" s="841"/>
      <c r="EL1" s="841"/>
      <c r="EM1" s="841"/>
      <c r="EN1" s="841"/>
      <c r="EO1" s="841"/>
      <c r="EP1" s="841"/>
      <c r="EQ1" s="841"/>
      <c r="ER1" s="841"/>
      <c r="ES1" s="841"/>
      <c r="ET1" s="841"/>
      <c r="EU1" s="841"/>
      <c r="EV1" s="841"/>
      <c r="EW1" s="841"/>
      <c r="EX1" s="841"/>
      <c r="EY1" s="841"/>
      <c r="EZ1" s="841"/>
      <c r="FA1" s="841"/>
      <c r="FB1" s="841"/>
      <c r="FC1" s="841"/>
      <c r="FD1" s="841"/>
      <c r="FE1" s="841"/>
      <c r="FF1" s="841"/>
      <c r="FG1" s="841"/>
      <c r="FH1" s="841"/>
      <c r="FI1" s="841"/>
      <c r="FJ1" s="841"/>
      <c r="FK1" s="841"/>
      <c r="FL1" s="841"/>
      <c r="FM1" s="841"/>
      <c r="FN1" s="841"/>
      <c r="FO1" s="841"/>
      <c r="FP1" s="841"/>
      <c r="FQ1" s="841"/>
      <c r="FR1" s="841"/>
      <c r="FS1" s="841"/>
      <c r="FT1" s="841"/>
      <c r="FU1" s="841"/>
      <c r="FV1" s="841"/>
      <c r="FW1" s="841"/>
      <c r="FX1" s="841"/>
      <c r="FY1" s="841"/>
      <c r="FZ1" s="841"/>
      <c r="GA1" s="841"/>
      <c r="GB1" s="841"/>
      <c r="GC1" s="841"/>
      <c r="GD1" s="841"/>
      <c r="GE1" s="841"/>
      <c r="GF1" s="841"/>
      <c r="GG1" s="841"/>
      <c r="GH1" s="841"/>
      <c r="GI1" s="841"/>
      <c r="GJ1" s="841"/>
      <c r="GK1" s="841"/>
      <c r="GL1" s="841"/>
      <c r="GM1" s="841"/>
      <c r="GN1" s="841"/>
      <c r="GO1" s="841"/>
      <c r="GP1" s="841"/>
      <c r="GQ1" s="841"/>
      <c r="GR1" s="841"/>
      <c r="GS1" s="841"/>
      <c r="GT1" s="841"/>
      <c r="GU1" s="841"/>
      <c r="GV1" s="841"/>
      <c r="GW1" s="841"/>
      <c r="GX1" s="841"/>
      <c r="GY1" s="841"/>
      <c r="GZ1" s="841"/>
      <c r="HA1" s="841"/>
      <c r="HB1" s="841"/>
      <c r="HC1" s="841"/>
      <c r="HD1" s="841"/>
      <c r="HE1" s="841"/>
      <c r="HF1" s="841"/>
      <c r="HG1" s="841"/>
      <c r="HH1" s="841"/>
      <c r="HI1" s="841"/>
      <c r="HJ1" s="841"/>
      <c r="HK1" s="841"/>
      <c r="HL1" s="841"/>
      <c r="HM1" s="841"/>
      <c r="HN1" s="841"/>
      <c r="HO1" s="841"/>
      <c r="HP1" s="841"/>
      <c r="HQ1" s="841"/>
      <c r="HR1" s="841"/>
      <c r="HS1" s="841"/>
      <c r="HT1" s="841"/>
      <c r="HU1" s="841"/>
      <c r="HV1" s="841"/>
      <c r="HW1" s="841"/>
      <c r="HX1" s="841"/>
      <c r="HY1" s="841"/>
      <c r="HZ1" s="841"/>
      <c r="IA1" s="841"/>
      <c r="IB1" s="841"/>
      <c r="IC1" s="841"/>
      <c r="ID1" s="841"/>
      <c r="IE1" s="841"/>
      <c r="IF1" s="841"/>
      <c r="IG1" s="841"/>
      <c r="IH1" s="841"/>
      <c r="II1" s="841"/>
      <c r="IJ1" s="841"/>
      <c r="IK1" s="841"/>
      <c r="IL1" s="841"/>
      <c r="IM1" s="841"/>
      <c r="IN1" s="841"/>
      <c r="IO1" s="841"/>
      <c r="IP1" s="841"/>
      <c r="IQ1" s="841"/>
      <c r="IR1" s="841"/>
      <c r="IS1" s="841"/>
      <c r="IT1" s="841"/>
    </row>
    <row r="2" spans="1:254" s="721" customFormat="1" ht="14.25" customHeight="1" thickBot="1">
      <c r="A2" s="69"/>
      <c r="B2" s="69"/>
      <c r="C2" s="69"/>
      <c r="D2" s="69"/>
      <c r="E2" s="69"/>
      <c r="F2" s="69"/>
      <c r="G2" s="69"/>
      <c r="H2" s="78"/>
      <c r="I2" s="858"/>
      <c r="J2" s="69"/>
      <c r="K2" s="857"/>
      <c r="L2" s="857"/>
      <c r="M2" s="857"/>
      <c r="R2" s="841"/>
      <c r="S2" s="841"/>
      <c r="T2" s="841"/>
      <c r="U2" s="841"/>
      <c r="V2" s="841"/>
      <c r="W2" s="841"/>
      <c r="X2" s="841"/>
      <c r="Y2" s="841"/>
      <c r="Z2" s="841"/>
      <c r="AA2" s="841"/>
      <c r="AB2" s="841"/>
      <c r="AC2" s="841"/>
      <c r="AD2" s="841"/>
      <c r="AE2" s="841"/>
      <c r="AF2" s="841"/>
      <c r="AG2" s="841"/>
      <c r="AH2" s="841"/>
      <c r="AI2" s="841"/>
      <c r="AJ2" s="841"/>
      <c r="AK2" s="841"/>
      <c r="AL2" s="841"/>
      <c r="AM2" s="841"/>
      <c r="AN2" s="841"/>
      <c r="AO2" s="841"/>
      <c r="AP2" s="841"/>
      <c r="AQ2" s="841"/>
      <c r="AR2" s="841"/>
      <c r="AS2" s="841"/>
      <c r="AT2" s="841"/>
      <c r="AU2" s="841"/>
      <c r="AV2" s="841"/>
      <c r="AW2" s="841"/>
      <c r="AX2" s="841"/>
      <c r="AY2" s="841"/>
      <c r="AZ2" s="841"/>
      <c r="BA2" s="841"/>
      <c r="BB2" s="841"/>
      <c r="BC2" s="841"/>
      <c r="BD2" s="841"/>
      <c r="BE2" s="841"/>
      <c r="BF2" s="841"/>
      <c r="BG2" s="841"/>
      <c r="BH2" s="841"/>
      <c r="BI2" s="841"/>
      <c r="BJ2" s="841"/>
      <c r="BK2" s="841"/>
      <c r="BL2" s="841"/>
      <c r="BM2" s="841"/>
      <c r="BN2" s="841"/>
      <c r="BO2" s="841"/>
      <c r="BP2" s="841"/>
      <c r="BQ2" s="841"/>
      <c r="BR2" s="841"/>
      <c r="BS2" s="841"/>
      <c r="BT2" s="841"/>
      <c r="BU2" s="841"/>
      <c r="BV2" s="841"/>
      <c r="BW2" s="841"/>
      <c r="BX2" s="841"/>
      <c r="BY2" s="841"/>
      <c r="BZ2" s="841"/>
      <c r="CA2" s="841"/>
      <c r="CB2" s="841"/>
      <c r="CC2" s="841"/>
      <c r="CD2" s="841"/>
      <c r="CE2" s="841"/>
      <c r="CF2" s="841"/>
      <c r="CG2" s="841"/>
      <c r="CH2" s="841"/>
      <c r="CI2" s="841"/>
      <c r="CJ2" s="841"/>
      <c r="CK2" s="841"/>
      <c r="CL2" s="841"/>
      <c r="CM2" s="841"/>
      <c r="CN2" s="841"/>
      <c r="CO2" s="841"/>
      <c r="CP2" s="841"/>
      <c r="CQ2" s="841"/>
      <c r="CR2" s="841"/>
      <c r="CS2" s="841"/>
      <c r="CT2" s="841"/>
      <c r="CU2" s="841"/>
      <c r="CV2" s="841"/>
      <c r="CW2" s="841"/>
      <c r="CX2" s="841"/>
      <c r="CY2" s="841"/>
      <c r="CZ2" s="841"/>
      <c r="DA2" s="841"/>
      <c r="DB2" s="841"/>
      <c r="DC2" s="841"/>
      <c r="DD2" s="841"/>
      <c r="DE2" s="841"/>
      <c r="DF2" s="841"/>
      <c r="DG2" s="841"/>
      <c r="DH2" s="841"/>
      <c r="DI2" s="841"/>
      <c r="DJ2" s="841"/>
      <c r="DK2" s="841"/>
      <c r="DL2" s="841"/>
      <c r="DM2" s="841"/>
      <c r="DN2" s="841"/>
      <c r="DO2" s="841"/>
      <c r="DP2" s="841"/>
      <c r="DQ2" s="841"/>
      <c r="DR2" s="841"/>
      <c r="DS2" s="841"/>
      <c r="DT2" s="841"/>
      <c r="DU2" s="841"/>
      <c r="DV2" s="841"/>
      <c r="DW2" s="841"/>
      <c r="DX2" s="841"/>
      <c r="DY2" s="841"/>
      <c r="DZ2" s="841"/>
      <c r="EA2" s="841"/>
      <c r="EB2" s="841"/>
      <c r="EC2" s="841"/>
      <c r="ED2" s="841"/>
      <c r="EE2" s="841"/>
      <c r="EF2" s="841"/>
      <c r="EG2" s="841"/>
      <c r="EH2" s="841"/>
      <c r="EI2" s="841"/>
      <c r="EJ2" s="841"/>
      <c r="EK2" s="841"/>
      <c r="EL2" s="841"/>
      <c r="EM2" s="841"/>
      <c r="EN2" s="841"/>
      <c r="EO2" s="841"/>
      <c r="EP2" s="841"/>
      <c r="EQ2" s="841"/>
      <c r="ER2" s="841"/>
      <c r="ES2" s="841"/>
      <c r="ET2" s="841"/>
      <c r="EU2" s="841"/>
      <c r="EV2" s="841"/>
      <c r="EW2" s="841"/>
      <c r="EX2" s="841"/>
      <c r="EY2" s="841"/>
      <c r="EZ2" s="841"/>
      <c r="FA2" s="841"/>
      <c r="FB2" s="841"/>
      <c r="FC2" s="841"/>
      <c r="FD2" s="841"/>
      <c r="FE2" s="841"/>
      <c r="FF2" s="841"/>
      <c r="FG2" s="841"/>
      <c r="FH2" s="841"/>
      <c r="FI2" s="841"/>
      <c r="FJ2" s="841"/>
      <c r="FK2" s="841"/>
      <c r="FL2" s="841"/>
      <c r="FM2" s="841"/>
      <c r="FN2" s="841"/>
      <c r="FO2" s="841"/>
      <c r="FP2" s="841"/>
      <c r="FQ2" s="841"/>
      <c r="FR2" s="841"/>
      <c r="FS2" s="841"/>
      <c r="FT2" s="841"/>
      <c r="FU2" s="841"/>
      <c r="FV2" s="841"/>
      <c r="FW2" s="841"/>
      <c r="FX2" s="841"/>
      <c r="FY2" s="841"/>
      <c r="FZ2" s="841"/>
      <c r="GA2" s="841"/>
      <c r="GB2" s="841"/>
      <c r="GC2" s="841"/>
      <c r="GD2" s="841"/>
      <c r="GE2" s="841"/>
      <c r="GF2" s="841"/>
      <c r="GG2" s="841"/>
      <c r="GH2" s="841"/>
      <c r="GI2" s="841"/>
      <c r="GJ2" s="841"/>
      <c r="GK2" s="841"/>
      <c r="GL2" s="841"/>
      <c r="GM2" s="841"/>
      <c r="GN2" s="841"/>
      <c r="GO2" s="841"/>
      <c r="GP2" s="841"/>
      <c r="GQ2" s="841"/>
      <c r="GR2" s="841"/>
      <c r="GS2" s="841"/>
      <c r="GT2" s="841"/>
      <c r="GU2" s="841"/>
      <c r="GV2" s="841"/>
      <c r="GW2" s="841"/>
      <c r="GX2" s="841"/>
      <c r="GY2" s="841"/>
      <c r="GZ2" s="841"/>
      <c r="HA2" s="841"/>
      <c r="HB2" s="841"/>
      <c r="HC2" s="841"/>
      <c r="HD2" s="841"/>
      <c r="HE2" s="841"/>
      <c r="HF2" s="841"/>
      <c r="HG2" s="841"/>
      <c r="HH2" s="841"/>
      <c r="HI2" s="841"/>
      <c r="HJ2" s="841"/>
      <c r="HK2" s="841"/>
      <c r="HL2" s="841"/>
      <c r="HM2" s="841"/>
      <c r="HN2" s="841"/>
      <c r="HO2" s="841"/>
      <c r="HP2" s="841"/>
      <c r="HQ2" s="841"/>
      <c r="HR2" s="841"/>
      <c r="HS2" s="841"/>
      <c r="HT2" s="841"/>
      <c r="HU2" s="841"/>
      <c r="HV2" s="841"/>
      <c r="HW2" s="841"/>
      <c r="HX2" s="841"/>
      <c r="HY2" s="841"/>
      <c r="HZ2" s="841"/>
      <c r="IA2" s="841"/>
      <c r="IB2" s="841"/>
      <c r="IC2" s="841"/>
      <c r="ID2" s="841"/>
      <c r="IE2" s="841"/>
      <c r="IF2" s="841"/>
      <c r="IG2" s="841"/>
      <c r="IH2" s="841"/>
      <c r="II2" s="841"/>
      <c r="IJ2" s="841"/>
      <c r="IK2" s="841"/>
      <c r="IL2" s="841"/>
      <c r="IM2" s="841"/>
      <c r="IN2" s="841"/>
      <c r="IO2" s="841"/>
      <c r="IP2" s="841"/>
      <c r="IQ2" s="841"/>
      <c r="IR2" s="841"/>
      <c r="IS2" s="841"/>
      <c r="IT2" s="841"/>
    </row>
    <row r="3" spans="1:254" s="849" customFormat="1" ht="15" customHeight="1" thickBot="1">
      <c r="A3" s="1999" t="s">
        <v>141</v>
      </c>
      <c r="B3" s="2226"/>
      <c r="C3" s="2000"/>
      <c r="D3" s="2227">
        <f>IF('LFA_Programmatic Progress_1A'!C3=0,"",'LFA_Programmatic Progress_1A'!C3)</f>
      </c>
      <c r="E3" s="2228"/>
      <c r="F3" s="2228"/>
      <c r="G3" s="2229"/>
      <c r="H3" s="851"/>
      <c r="I3" s="63"/>
      <c r="J3" s="63"/>
      <c r="K3" s="856"/>
      <c r="L3" s="850"/>
      <c r="M3" s="850"/>
      <c r="N3" s="850"/>
      <c r="O3" s="850"/>
      <c r="P3" s="850"/>
      <c r="Q3" s="850"/>
      <c r="R3" s="841"/>
      <c r="S3" s="841"/>
      <c r="T3" s="841"/>
      <c r="U3" s="841"/>
      <c r="V3" s="841"/>
      <c r="W3" s="841"/>
      <c r="X3" s="841"/>
      <c r="Y3" s="841"/>
      <c r="Z3" s="841"/>
      <c r="AA3" s="841"/>
      <c r="AB3" s="841"/>
      <c r="AC3" s="841"/>
      <c r="AD3" s="841"/>
      <c r="AE3" s="841"/>
      <c r="AF3" s="841"/>
      <c r="AG3" s="841"/>
      <c r="AH3" s="841"/>
      <c r="AI3" s="841"/>
      <c r="AJ3" s="841"/>
      <c r="AK3" s="841"/>
      <c r="AL3" s="841"/>
      <c r="AM3" s="841"/>
      <c r="AN3" s="841"/>
      <c r="AO3" s="841"/>
      <c r="AP3" s="841"/>
      <c r="AQ3" s="841"/>
      <c r="AR3" s="841"/>
      <c r="AS3" s="841"/>
      <c r="AT3" s="841"/>
      <c r="AU3" s="841"/>
      <c r="AV3" s="841"/>
      <c r="AW3" s="841"/>
      <c r="AX3" s="841"/>
      <c r="AY3" s="841"/>
      <c r="AZ3" s="841"/>
      <c r="BA3" s="841"/>
      <c r="BB3" s="841"/>
      <c r="BC3" s="841"/>
      <c r="BD3" s="841"/>
      <c r="BE3" s="841"/>
      <c r="BF3" s="841"/>
      <c r="BG3" s="841"/>
      <c r="BH3" s="841"/>
      <c r="BI3" s="841"/>
      <c r="BJ3" s="841"/>
      <c r="BK3" s="841"/>
      <c r="BL3" s="841"/>
      <c r="BM3" s="841"/>
      <c r="BN3" s="841"/>
      <c r="BO3" s="841"/>
      <c r="BP3" s="841"/>
      <c r="BQ3" s="841"/>
      <c r="BR3" s="841"/>
      <c r="BS3" s="841"/>
      <c r="BT3" s="841"/>
      <c r="BU3" s="841"/>
      <c r="BV3" s="841"/>
      <c r="BW3" s="841"/>
      <c r="BX3" s="841"/>
      <c r="BY3" s="841"/>
      <c r="BZ3" s="841"/>
      <c r="CA3" s="841"/>
      <c r="CB3" s="841"/>
      <c r="CC3" s="841"/>
      <c r="CD3" s="841"/>
      <c r="CE3" s="841"/>
      <c r="CF3" s="841"/>
      <c r="CG3" s="841"/>
      <c r="CH3" s="841"/>
      <c r="CI3" s="841"/>
      <c r="CJ3" s="841"/>
      <c r="CK3" s="841"/>
      <c r="CL3" s="841"/>
      <c r="CM3" s="841"/>
      <c r="CN3" s="841"/>
      <c r="CO3" s="841"/>
      <c r="CP3" s="841"/>
      <c r="CQ3" s="841"/>
      <c r="CR3" s="841"/>
      <c r="CS3" s="841"/>
      <c r="CT3" s="841"/>
      <c r="CU3" s="841"/>
      <c r="CV3" s="841"/>
      <c r="CW3" s="841"/>
      <c r="CX3" s="841"/>
      <c r="CY3" s="841"/>
      <c r="CZ3" s="841"/>
      <c r="DA3" s="841"/>
      <c r="DB3" s="841"/>
      <c r="DC3" s="841"/>
      <c r="DD3" s="841"/>
      <c r="DE3" s="841"/>
      <c r="DF3" s="841"/>
      <c r="DG3" s="841"/>
      <c r="DH3" s="841"/>
      <c r="DI3" s="841"/>
      <c r="DJ3" s="841"/>
      <c r="DK3" s="841"/>
      <c r="DL3" s="841"/>
      <c r="DM3" s="841"/>
      <c r="DN3" s="841"/>
      <c r="DO3" s="841"/>
      <c r="DP3" s="841"/>
      <c r="DQ3" s="841"/>
      <c r="DR3" s="841"/>
      <c r="DS3" s="841"/>
      <c r="DT3" s="841"/>
      <c r="DU3" s="841"/>
      <c r="DV3" s="841"/>
      <c r="DW3" s="841"/>
      <c r="DX3" s="841"/>
      <c r="DY3" s="841"/>
      <c r="DZ3" s="841"/>
      <c r="EA3" s="841"/>
      <c r="EB3" s="841"/>
      <c r="EC3" s="841"/>
      <c r="ED3" s="841"/>
      <c r="EE3" s="841"/>
      <c r="EF3" s="841"/>
      <c r="EG3" s="841"/>
      <c r="EH3" s="841"/>
      <c r="EI3" s="841"/>
      <c r="EJ3" s="841"/>
      <c r="EK3" s="841"/>
      <c r="EL3" s="841"/>
      <c r="EM3" s="841"/>
      <c r="EN3" s="841"/>
      <c r="EO3" s="841"/>
      <c r="EP3" s="841"/>
      <c r="EQ3" s="841"/>
      <c r="ER3" s="841"/>
      <c r="ES3" s="841"/>
      <c r="ET3" s="841"/>
      <c r="EU3" s="841"/>
      <c r="EV3" s="841"/>
      <c r="EW3" s="841"/>
      <c r="EX3" s="841"/>
      <c r="EY3" s="841"/>
      <c r="EZ3" s="841"/>
      <c r="FA3" s="841"/>
      <c r="FB3" s="841"/>
      <c r="FC3" s="841"/>
      <c r="FD3" s="841"/>
      <c r="FE3" s="841"/>
      <c r="FF3" s="841"/>
      <c r="FG3" s="841"/>
      <c r="FH3" s="841"/>
      <c r="FI3" s="841"/>
      <c r="FJ3" s="841"/>
      <c r="FK3" s="841"/>
      <c r="FL3" s="841"/>
      <c r="FM3" s="841"/>
      <c r="FN3" s="841"/>
      <c r="FO3" s="841"/>
      <c r="FP3" s="841"/>
      <c r="FQ3" s="841"/>
      <c r="FR3" s="841"/>
      <c r="FS3" s="841"/>
      <c r="FT3" s="841"/>
      <c r="FU3" s="841"/>
      <c r="FV3" s="841"/>
      <c r="FW3" s="841"/>
      <c r="FX3" s="841"/>
      <c r="FY3" s="841"/>
      <c r="FZ3" s="841"/>
      <c r="GA3" s="841"/>
      <c r="GB3" s="841"/>
      <c r="GC3" s="841"/>
      <c r="GD3" s="841"/>
      <c r="GE3" s="841"/>
      <c r="GF3" s="841"/>
      <c r="GG3" s="841"/>
      <c r="GH3" s="841"/>
      <c r="GI3" s="841"/>
      <c r="GJ3" s="841"/>
      <c r="GK3" s="841"/>
      <c r="GL3" s="841"/>
      <c r="GM3" s="841"/>
      <c r="GN3" s="841"/>
      <c r="GO3" s="841"/>
      <c r="GP3" s="841"/>
      <c r="GQ3" s="841"/>
      <c r="GR3" s="841"/>
      <c r="GS3" s="841"/>
      <c r="GT3" s="841"/>
      <c r="GU3" s="841"/>
      <c r="GV3" s="841"/>
      <c r="GW3" s="841"/>
      <c r="GX3" s="841"/>
      <c r="GY3" s="841"/>
      <c r="GZ3" s="841"/>
      <c r="HA3" s="841"/>
      <c r="HB3" s="841"/>
      <c r="HC3" s="841"/>
      <c r="HD3" s="841"/>
      <c r="HE3" s="841"/>
      <c r="HF3" s="841"/>
      <c r="HG3" s="841"/>
      <c r="HH3" s="841"/>
      <c r="HI3" s="841"/>
      <c r="HJ3" s="841"/>
      <c r="HK3" s="841"/>
      <c r="HL3" s="841"/>
      <c r="HM3" s="841"/>
      <c r="HN3" s="841"/>
      <c r="HO3" s="841"/>
      <c r="HP3" s="841"/>
      <c r="HQ3" s="841"/>
      <c r="HR3" s="841"/>
      <c r="HS3" s="841"/>
      <c r="HT3" s="841"/>
      <c r="HU3" s="841"/>
      <c r="HV3" s="841"/>
      <c r="HW3" s="841"/>
      <c r="HX3" s="841"/>
      <c r="HY3" s="841"/>
      <c r="HZ3" s="841"/>
      <c r="IA3" s="841"/>
      <c r="IB3" s="841"/>
      <c r="IC3" s="841"/>
      <c r="ID3" s="841"/>
      <c r="IE3" s="841"/>
      <c r="IF3" s="841"/>
      <c r="IG3" s="841"/>
      <c r="IH3" s="841"/>
      <c r="II3" s="841"/>
      <c r="IJ3" s="841"/>
      <c r="IK3" s="841"/>
      <c r="IL3" s="841"/>
      <c r="IM3" s="841"/>
      <c r="IN3" s="841"/>
      <c r="IO3" s="841"/>
      <c r="IP3" s="841"/>
      <c r="IQ3" s="841"/>
      <c r="IR3" s="841"/>
      <c r="IS3" s="841"/>
      <c r="IT3" s="841"/>
    </row>
    <row r="4" spans="1:252" s="849" customFormat="1" ht="27.75" customHeight="1" thickBot="1">
      <c r="A4" s="99" t="s">
        <v>156</v>
      </c>
      <c r="B4" s="853"/>
      <c r="C4" s="853"/>
      <c r="D4" s="1020"/>
      <c r="E4" s="1020"/>
      <c r="F4" s="1020"/>
      <c r="G4" s="1020"/>
      <c r="H4" s="853"/>
      <c r="I4" s="853"/>
      <c r="J4" s="853"/>
      <c r="K4" s="721"/>
      <c r="L4" s="721"/>
      <c r="M4" s="721"/>
      <c r="N4" s="721"/>
      <c r="O4" s="721"/>
      <c r="P4" s="721"/>
      <c r="Q4" s="721"/>
      <c r="R4" s="721"/>
      <c r="S4" s="721"/>
      <c r="T4" s="721"/>
      <c r="U4" s="721"/>
      <c r="V4" s="721"/>
      <c r="W4" s="721"/>
      <c r="X4" s="721"/>
      <c r="Y4" s="721"/>
      <c r="Z4" s="721"/>
      <c r="AA4" s="721"/>
      <c r="AB4" s="721"/>
      <c r="AC4" s="721"/>
      <c r="AD4" s="721"/>
      <c r="AE4" s="721"/>
      <c r="AF4" s="721"/>
      <c r="AG4" s="721"/>
      <c r="AH4" s="721"/>
      <c r="AI4" s="721"/>
      <c r="AJ4" s="721"/>
      <c r="AK4" s="721"/>
      <c r="AL4" s="721"/>
      <c r="AM4" s="721"/>
      <c r="AN4" s="721"/>
      <c r="AO4" s="721"/>
      <c r="AP4" s="721"/>
      <c r="AQ4" s="721"/>
      <c r="AR4" s="721"/>
      <c r="AS4" s="721"/>
      <c r="AT4" s="721"/>
      <c r="AU4" s="721"/>
      <c r="AV4" s="721"/>
      <c r="AW4" s="721"/>
      <c r="AX4" s="721"/>
      <c r="AY4" s="721"/>
      <c r="AZ4" s="721"/>
      <c r="BA4" s="721"/>
      <c r="BB4" s="721"/>
      <c r="BC4" s="721"/>
      <c r="BD4" s="721"/>
      <c r="BE4" s="721"/>
      <c r="BF4" s="721"/>
      <c r="BG4" s="721"/>
      <c r="BH4" s="721"/>
      <c r="BI4" s="721"/>
      <c r="BJ4" s="721"/>
      <c r="BK4" s="721"/>
      <c r="BL4" s="721"/>
      <c r="BM4" s="721"/>
      <c r="BN4" s="721"/>
      <c r="BO4" s="721"/>
      <c r="BP4" s="721"/>
      <c r="BQ4" s="721"/>
      <c r="BR4" s="721"/>
      <c r="BS4" s="721"/>
      <c r="BT4" s="721"/>
      <c r="BU4" s="721"/>
      <c r="BV4" s="721"/>
      <c r="BW4" s="721"/>
      <c r="BX4" s="721"/>
      <c r="BY4" s="721"/>
      <c r="BZ4" s="721"/>
      <c r="CA4" s="721"/>
      <c r="CB4" s="721"/>
      <c r="CC4" s="721"/>
      <c r="CD4" s="721"/>
      <c r="CE4" s="721"/>
      <c r="CF4" s="721"/>
      <c r="CG4" s="721"/>
      <c r="CH4" s="721"/>
      <c r="CI4" s="721"/>
      <c r="CJ4" s="721"/>
      <c r="CK4" s="721"/>
      <c r="CL4" s="721"/>
      <c r="CM4" s="721"/>
      <c r="CN4" s="721"/>
      <c r="CO4" s="721"/>
      <c r="CP4" s="721"/>
      <c r="CQ4" s="721"/>
      <c r="CR4" s="721"/>
      <c r="CS4" s="721"/>
      <c r="CT4" s="721"/>
      <c r="CU4" s="721"/>
      <c r="CV4" s="721"/>
      <c r="CW4" s="721"/>
      <c r="CX4" s="721"/>
      <c r="CY4" s="721"/>
      <c r="CZ4" s="721"/>
      <c r="DA4" s="721"/>
      <c r="DB4" s="721"/>
      <c r="DC4" s="721"/>
      <c r="DD4" s="721"/>
      <c r="DE4" s="721"/>
      <c r="DF4" s="721"/>
      <c r="DG4" s="721"/>
      <c r="DH4" s="721"/>
      <c r="DI4" s="721"/>
      <c r="DJ4" s="721"/>
      <c r="DK4" s="721"/>
      <c r="DL4" s="721"/>
      <c r="DM4" s="721"/>
      <c r="DN4" s="721"/>
      <c r="DO4" s="721"/>
      <c r="DP4" s="721"/>
      <c r="DQ4" s="721"/>
      <c r="DR4" s="721"/>
      <c r="DS4" s="721"/>
      <c r="DT4" s="721"/>
      <c r="DU4" s="721"/>
      <c r="DV4" s="721"/>
      <c r="DW4" s="721"/>
      <c r="DX4" s="721"/>
      <c r="DY4" s="721"/>
      <c r="DZ4" s="721"/>
      <c r="EA4" s="721"/>
      <c r="EB4" s="721"/>
      <c r="EC4" s="721"/>
      <c r="ED4" s="721"/>
      <c r="EE4" s="721"/>
      <c r="EF4" s="721"/>
      <c r="EG4" s="721"/>
      <c r="EH4" s="721"/>
      <c r="EI4" s="721"/>
      <c r="EJ4" s="721"/>
      <c r="EK4" s="721"/>
      <c r="EL4" s="721"/>
      <c r="EM4" s="721"/>
      <c r="EN4" s="721"/>
      <c r="EO4" s="721"/>
      <c r="EP4" s="721"/>
      <c r="EQ4" s="721"/>
      <c r="ER4" s="721"/>
      <c r="ES4" s="721"/>
      <c r="ET4" s="721"/>
      <c r="EU4" s="721"/>
      <c r="EV4" s="721"/>
      <c r="EW4" s="721"/>
      <c r="EX4" s="721"/>
      <c r="EY4" s="721"/>
      <c r="EZ4" s="721"/>
      <c r="FA4" s="721"/>
      <c r="FB4" s="721"/>
      <c r="FC4" s="721"/>
      <c r="FD4" s="721"/>
      <c r="FE4" s="721"/>
      <c r="FF4" s="721"/>
      <c r="FG4" s="721"/>
      <c r="FH4" s="721"/>
      <c r="FI4" s="721"/>
      <c r="FJ4" s="721"/>
      <c r="FK4" s="721"/>
      <c r="FL4" s="721"/>
      <c r="FM4" s="721"/>
      <c r="FN4" s="721"/>
      <c r="FO4" s="721"/>
      <c r="FP4" s="721"/>
      <c r="FQ4" s="721"/>
      <c r="FR4" s="721"/>
      <c r="FS4" s="721"/>
      <c r="FT4" s="721"/>
      <c r="FU4" s="721"/>
      <c r="FV4" s="721"/>
      <c r="FW4" s="721"/>
      <c r="FX4" s="721"/>
      <c r="FY4" s="721"/>
      <c r="FZ4" s="721"/>
      <c r="GA4" s="721"/>
      <c r="GB4" s="721"/>
      <c r="GC4" s="721"/>
      <c r="GD4" s="721"/>
      <c r="GE4" s="721"/>
      <c r="GF4" s="721"/>
      <c r="GG4" s="721"/>
      <c r="GH4" s="721"/>
      <c r="GI4" s="721"/>
      <c r="GJ4" s="721"/>
      <c r="GK4" s="721"/>
      <c r="GL4" s="721"/>
      <c r="GM4" s="721"/>
      <c r="GN4" s="721"/>
      <c r="GO4" s="721"/>
      <c r="GP4" s="721"/>
      <c r="GQ4" s="721"/>
      <c r="GR4" s="721"/>
      <c r="GS4" s="721"/>
      <c r="GT4" s="721"/>
      <c r="GU4" s="721"/>
      <c r="GV4" s="721"/>
      <c r="GW4" s="721"/>
      <c r="GX4" s="721"/>
      <c r="GY4" s="721"/>
      <c r="GZ4" s="721"/>
      <c r="HA4" s="721"/>
      <c r="HB4" s="721"/>
      <c r="HC4" s="721"/>
      <c r="HD4" s="721"/>
      <c r="HE4" s="721"/>
      <c r="HF4" s="721"/>
      <c r="HG4" s="721"/>
      <c r="HH4" s="721"/>
      <c r="HI4" s="721"/>
      <c r="HJ4" s="721"/>
      <c r="HK4" s="721"/>
      <c r="HL4" s="721"/>
      <c r="HM4" s="721"/>
      <c r="HN4" s="721"/>
      <c r="HO4" s="721"/>
      <c r="HP4" s="721"/>
      <c r="HQ4" s="721"/>
      <c r="HR4" s="721"/>
      <c r="HS4" s="721"/>
      <c r="HT4" s="721"/>
      <c r="HU4" s="721"/>
      <c r="HV4" s="721"/>
      <c r="HW4" s="721"/>
      <c r="HX4" s="721"/>
      <c r="HY4" s="721"/>
      <c r="HZ4" s="721"/>
      <c r="IA4" s="721"/>
      <c r="IB4" s="721"/>
      <c r="IC4" s="721"/>
      <c r="ID4" s="721"/>
      <c r="IE4" s="721"/>
      <c r="IF4" s="721"/>
      <c r="IG4" s="721"/>
      <c r="IH4" s="721"/>
      <c r="II4" s="721"/>
      <c r="IJ4" s="721"/>
      <c r="IK4" s="721"/>
      <c r="IL4" s="721"/>
      <c r="IM4" s="721"/>
      <c r="IN4" s="721"/>
      <c r="IO4" s="721"/>
      <c r="IP4" s="721"/>
      <c r="IQ4" s="721"/>
      <c r="IR4" s="721"/>
    </row>
    <row r="5" spans="1:254" s="849" customFormat="1" ht="15" customHeight="1">
      <c r="A5" s="1576" t="s">
        <v>68</v>
      </c>
      <c r="B5" s="1614"/>
      <c r="C5" s="1577"/>
      <c r="D5" s="2230" t="str">
        <f>IF('PR_Programmatic Progress_1A'!C5="","",'PR_Programmatic Progress_1A'!C5)</f>
        <v>Montenegro</v>
      </c>
      <c r="E5" s="2231"/>
      <c r="F5" s="2231"/>
      <c r="G5" s="2232"/>
      <c r="H5" s="851"/>
      <c r="I5" s="63"/>
      <c r="J5" s="63"/>
      <c r="K5" s="856"/>
      <c r="L5" s="850"/>
      <c r="M5" s="850"/>
      <c r="N5" s="850"/>
      <c r="O5" s="850"/>
      <c r="P5" s="850"/>
      <c r="Q5" s="850"/>
      <c r="R5" s="841"/>
      <c r="S5" s="841"/>
      <c r="T5" s="841"/>
      <c r="U5" s="841"/>
      <c r="V5" s="841"/>
      <c r="W5" s="841"/>
      <c r="X5" s="841"/>
      <c r="Y5" s="841"/>
      <c r="Z5" s="841"/>
      <c r="AA5" s="841"/>
      <c r="AB5" s="841"/>
      <c r="AC5" s="841"/>
      <c r="AD5" s="841"/>
      <c r="AE5" s="841"/>
      <c r="AF5" s="841"/>
      <c r="AG5" s="841"/>
      <c r="AH5" s="841"/>
      <c r="AI5" s="841"/>
      <c r="AJ5" s="841"/>
      <c r="AK5" s="841"/>
      <c r="AL5" s="841"/>
      <c r="AM5" s="841"/>
      <c r="AN5" s="841"/>
      <c r="AO5" s="841"/>
      <c r="AP5" s="841"/>
      <c r="AQ5" s="841"/>
      <c r="AR5" s="841"/>
      <c r="AS5" s="841"/>
      <c r="AT5" s="841"/>
      <c r="AU5" s="841"/>
      <c r="AV5" s="841"/>
      <c r="AW5" s="841"/>
      <c r="AX5" s="841"/>
      <c r="AY5" s="841"/>
      <c r="AZ5" s="841"/>
      <c r="BA5" s="841"/>
      <c r="BB5" s="841"/>
      <c r="BC5" s="841"/>
      <c r="BD5" s="841"/>
      <c r="BE5" s="841"/>
      <c r="BF5" s="841"/>
      <c r="BG5" s="841"/>
      <c r="BH5" s="841"/>
      <c r="BI5" s="841"/>
      <c r="BJ5" s="841"/>
      <c r="BK5" s="841"/>
      <c r="BL5" s="841"/>
      <c r="BM5" s="841"/>
      <c r="BN5" s="841"/>
      <c r="BO5" s="841"/>
      <c r="BP5" s="841"/>
      <c r="BQ5" s="841"/>
      <c r="BR5" s="841"/>
      <c r="BS5" s="841"/>
      <c r="BT5" s="841"/>
      <c r="BU5" s="841"/>
      <c r="BV5" s="841"/>
      <c r="BW5" s="841"/>
      <c r="BX5" s="841"/>
      <c r="BY5" s="841"/>
      <c r="BZ5" s="841"/>
      <c r="CA5" s="841"/>
      <c r="CB5" s="841"/>
      <c r="CC5" s="841"/>
      <c r="CD5" s="841"/>
      <c r="CE5" s="841"/>
      <c r="CF5" s="841"/>
      <c r="CG5" s="841"/>
      <c r="CH5" s="841"/>
      <c r="CI5" s="841"/>
      <c r="CJ5" s="841"/>
      <c r="CK5" s="841"/>
      <c r="CL5" s="841"/>
      <c r="CM5" s="841"/>
      <c r="CN5" s="841"/>
      <c r="CO5" s="841"/>
      <c r="CP5" s="841"/>
      <c r="CQ5" s="841"/>
      <c r="CR5" s="841"/>
      <c r="CS5" s="841"/>
      <c r="CT5" s="841"/>
      <c r="CU5" s="841"/>
      <c r="CV5" s="841"/>
      <c r="CW5" s="841"/>
      <c r="CX5" s="841"/>
      <c r="CY5" s="841"/>
      <c r="CZ5" s="841"/>
      <c r="DA5" s="841"/>
      <c r="DB5" s="841"/>
      <c r="DC5" s="841"/>
      <c r="DD5" s="841"/>
      <c r="DE5" s="841"/>
      <c r="DF5" s="841"/>
      <c r="DG5" s="841"/>
      <c r="DH5" s="841"/>
      <c r="DI5" s="841"/>
      <c r="DJ5" s="841"/>
      <c r="DK5" s="841"/>
      <c r="DL5" s="841"/>
      <c r="DM5" s="841"/>
      <c r="DN5" s="841"/>
      <c r="DO5" s="841"/>
      <c r="DP5" s="841"/>
      <c r="DQ5" s="841"/>
      <c r="DR5" s="841"/>
      <c r="DS5" s="841"/>
      <c r="DT5" s="841"/>
      <c r="DU5" s="841"/>
      <c r="DV5" s="841"/>
      <c r="DW5" s="841"/>
      <c r="DX5" s="841"/>
      <c r="DY5" s="841"/>
      <c r="DZ5" s="841"/>
      <c r="EA5" s="841"/>
      <c r="EB5" s="841"/>
      <c r="EC5" s="841"/>
      <c r="ED5" s="841"/>
      <c r="EE5" s="841"/>
      <c r="EF5" s="841"/>
      <c r="EG5" s="841"/>
      <c r="EH5" s="841"/>
      <c r="EI5" s="841"/>
      <c r="EJ5" s="841"/>
      <c r="EK5" s="841"/>
      <c r="EL5" s="841"/>
      <c r="EM5" s="841"/>
      <c r="EN5" s="841"/>
      <c r="EO5" s="841"/>
      <c r="EP5" s="841"/>
      <c r="EQ5" s="841"/>
      <c r="ER5" s="841"/>
      <c r="ES5" s="841"/>
      <c r="ET5" s="841"/>
      <c r="EU5" s="841"/>
      <c r="EV5" s="841"/>
      <c r="EW5" s="841"/>
      <c r="EX5" s="841"/>
      <c r="EY5" s="841"/>
      <c r="EZ5" s="841"/>
      <c r="FA5" s="841"/>
      <c r="FB5" s="841"/>
      <c r="FC5" s="841"/>
      <c r="FD5" s="841"/>
      <c r="FE5" s="841"/>
      <c r="FF5" s="841"/>
      <c r="FG5" s="841"/>
      <c r="FH5" s="841"/>
      <c r="FI5" s="841"/>
      <c r="FJ5" s="841"/>
      <c r="FK5" s="841"/>
      <c r="FL5" s="841"/>
      <c r="FM5" s="841"/>
      <c r="FN5" s="841"/>
      <c r="FO5" s="841"/>
      <c r="FP5" s="841"/>
      <c r="FQ5" s="841"/>
      <c r="FR5" s="841"/>
      <c r="FS5" s="841"/>
      <c r="FT5" s="841"/>
      <c r="FU5" s="841"/>
      <c r="FV5" s="841"/>
      <c r="FW5" s="841"/>
      <c r="FX5" s="841"/>
      <c r="FY5" s="841"/>
      <c r="FZ5" s="841"/>
      <c r="GA5" s="841"/>
      <c r="GB5" s="841"/>
      <c r="GC5" s="841"/>
      <c r="GD5" s="841"/>
      <c r="GE5" s="841"/>
      <c r="GF5" s="841"/>
      <c r="GG5" s="841"/>
      <c r="GH5" s="841"/>
      <c r="GI5" s="841"/>
      <c r="GJ5" s="841"/>
      <c r="GK5" s="841"/>
      <c r="GL5" s="841"/>
      <c r="GM5" s="841"/>
      <c r="GN5" s="841"/>
      <c r="GO5" s="841"/>
      <c r="GP5" s="841"/>
      <c r="GQ5" s="841"/>
      <c r="GR5" s="841"/>
      <c r="GS5" s="841"/>
      <c r="GT5" s="841"/>
      <c r="GU5" s="841"/>
      <c r="GV5" s="841"/>
      <c r="GW5" s="841"/>
      <c r="GX5" s="841"/>
      <c r="GY5" s="841"/>
      <c r="GZ5" s="841"/>
      <c r="HA5" s="841"/>
      <c r="HB5" s="841"/>
      <c r="HC5" s="841"/>
      <c r="HD5" s="841"/>
      <c r="HE5" s="841"/>
      <c r="HF5" s="841"/>
      <c r="HG5" s="841"/>
      <c r="HH5" s="841"/>
      <c r="HI5" s="841"/>
      <c r="HJ5" s="841"/>
      <c r="HK5" s="841"/>
      <c r="HL5" s="841"/>
      <c r="HM5" s="841"/>
      <c r="HN5" s="841"/>
      <c r="HO5" s="841"/>
      <c r="HP5" s="841"/>
      <c r="HQ5" s="841"/>
      <c r="HR5" s="841"/>
      <c r="HS5" s="841"/>
      <c r="HT5" s="841"/>
      <c r="HU5" s="841"/>
      <c r="HV5" s="841"/>
      <c r="HW5" s="841"/>
      <c r="HX5" s="841"/>
      <c r="HY5" s="841"/>
      <c r="HZ5" s="841"/>
      <c r="IA5" s="841"/>
      <c r="IB5" s="841"/>
      <c r="IC5" s="841"/>
      <c r="ID5" s="841"/>
      <c r="IE5" s="841"/>
      <c r="IF5" s="841"/>
      <c r="IG5" s="841"/>
      <c r="IH5" s="841"/>
      <c r="II5" s="841"/>
      <c r="IJ5" s="841"/>
      <c r="IK5" s="841"/>
      <c r="IL5" s="841"/>
      <c r="IM5" s="841"/>
      <c r="IN5" s="841"/>
      <c r="IO5" s="841"/>
      <c r="IP5" s="841"/>
      <c r="IQ5" s="841"/>
      <c r="IR5" s="841"/>
      <c r="IS5" s="841"/>
      <c r="IT5" s="841"/>
    </row>
    <row r="6" spans="1:254" s="849" customFormat="1" ht="15" customHeight="1">
      <c r="A6" s="1568" t="s">
        <v>69</v>
      </c>
      <c r="B6" s="2062"/>
      <c r="C6" s="1569"/>
      <c r="D6" s="2240" t="str">
        <f>IF('PR_Programmatic Progress_1A'!C6="","",'PR_Programmatic Progress_1A'!C6)</f>
        <v>HIV/AIDS</v>
      </c>
      <c r="E6" s="2241"/>
      <c r="F6" s="2241"/>
      <c r="G6" s="2242"/>
      <c r="H6" s="851"/>
      <c r="I6" s="63"/>
      <c r="J6" s="63"/>
      <c r="K6" s="850"/>
      <c r="L6" s="850"/>
      <c r="M6" s="850"/>
      <c r="N6" s="850"/>
      <c r="O6" s="850"/>
      <c r="P6" s="850"/>
      <c r="Q6" s="850"/>
      <c r="R6" s="841"/>
      <c r="S6" s="841"/>
      <c r="T6" s="841"/>
      <c r="U6" s="841"/>
      <c r="V6" s="841"/>
      <c r="W6" s="841"/>
      <c r="X6" s="841"/>
      <c r="Y6" s="841"/>
      <c r="Z6" s="841"/>
      <c r="AA6" s="841"/>
      <c r="AB6" s="841"/>
      <c r="AC6" s="841"/>
      <c r="AD6" s="841"/>
      <c r="AE6" s="841"/>
      <c r="AF6" s="841"/>
      <c r="AG6" s="841"/>
      <c r="AH6" s="841"/>
      <c r="AI6" s="841"/>
      <c r="AJ6" s="841"/>
      <c r="AK6" s="841"/>
      <c r="AL6" s="841"/>
      <c r="AM6" s="841"/>
      <c r="AN6" s="841"/>
      <c r="AO6" s="841"/>
      <c r="AP6" s="841"/>
      <c r="AQ6" s="841"/>
      <c r="AR6" s="841"/>
      <c r="AS6" s="841"/>
      <c r="AT6" s="841"/>
      <c r="AU6" s="841"/>
      <c r="AV6" s="841"/>
      <c r="AW6" s="841"/>
      <c r="AX6" s="841"/>
      <c r="AY6" s="841"/>
      <c r="AZ6" s="841"/>
      <c r="BA6" s="841"/>
      <c r="BB6" s="841"/>
      <c r="BC6" s="841"/>
      <c r="BD6" s="841"/>
      <c r="BE6" s="841"/>
      <c r="BF6" s="841"/>
      <c r="BG6" s="841"/>
      <c r="BH6" s="841"/>
      <c r="BI6" s="841"/>
      <c r="BJ6" s="841"/>
      <c r="BK6" s="841"/>
      <c r="BL6" s="841"/>
      <c r="BM6" s="841"/>
      <c r="BN6" s="841"/>
      <c r="BO6" s="841"/>
      <c r="BP6" s="841"/>
      <c r="BQ6" s="841"/>
      <c r="BR6" s="841"/>
      <c r="BS6" s="841"/>
      <c r="BT6" s="841"/>
      <c r="BU6" s="841"/>
      <c r="BV6" s="841"/>
      <c r="BW6" s="841"/>
      <c r="BX6" s="841"/>
      <c r="BY6" s="841"/>
      <c r="BZ6" s="841"/>
      <c r="CA6" s="841"/>
      <c r="CB6" s="841"/>
      <c r="CC6" s="841"/>
      <c r="CD6" s="841"/>
      <c r="CE6" s="841"/>
      <c r="CF6" s="841"/>
      <c r="CG6" s="841"/>
      <c r="CH6" s="841"/>
      <c r="CI6" s="841"/>
      <c r="CJ6" s="841"/>
      <c r="CK6" s="841"/>
      <c r="CL6" s="841"/>
      <c r="CM6" s="841"/>
      <c r="CN6" s="841"/>
      <c r="CO6" s="841"/>
      <c r="CP6" s="841"/>
      <c r="CQ6" s="841"/>
      <c r="CR6" s="841"/>
      <c r="CS6" s="841"/>
      <c r="CT6" s="841"/>
      <c r="CU6" s="841"/>
      <c r="CV6" s="841"/>
      <c r="CW6" s="841"/>
      <c r="CX6" s="841"/>
      <c r="CY6" s="841"/>
      <c r="CZ6" s="841"/>
      <c r="DA6" s="841"/>
      <c r="DB6" s="841"/>
      <c r="DC6" s="841"/>
      <c r="DD6" s="841"/>
      <c r="DE6" s="841"/>
      <c r="DF6" s="841"/>
      <c r="DG6" s="841"/>
      <c r="DH6" s="841"/>
      <c r="DI6" s="841"/>
      <c r="DJ6" s="841"/>
      <c r="DK6" s="841"/>
      <c r="DL6" s="841"/>
      <c r="DM6" s="841"/>
      <c r="DN6" s="841"/>
      <c r="DO6" s="841"/>
      <c r="DP6" s="841"/>
      <c r="DQ6" s="841"/>
      <c r="DR6" s="841"/>
      <c r="DS6" s="841"/>
      <c r="DT6" s="841"/>
      <c r="DU6" s="841"/>
      <c r="DV6" s="841"/>
      <c r="DW6" s="841"/>
      <c r="DX6" s="841"/>
      <c r="DY6" s="841"/>
      <c r="DZ6" s="841"/>
      <c r="EA6" s="841"/>
      <c r="EB6" s="841"/>
      <c r="EC6" s="841"/>
      <c r="ED6" s="841"/>
      <c r="EE6" s="841"/>
      <c r="EF6" s="841"/>
      <c r="EG6" s="841"/>
      <c r="EH6" s="841"/>
      <c r="EI6" s="841"/>
      <c r="EJ6" s="841"/>
      <c r="EK6" s="841"/>
      <c r="EL6" s="841"/>
      <c r="EM6" s="841"/>
      <c r="EN6" s="841"/>
      <c r="EO6" s="841"/>
      <c r="EP6" s="841"/>
      <c r="EQ6" s="841"/>
      <c r="ER6" s="841"/>
      <c r="ES6" s="841"/>
      <c r="ET6" s="841"/>
      <c r="EU6" s="841"/>
      <c r="EV6" s="841"/>
      <c r="EW6" s="841"/>
      <c r="EX6" s="841"/>
      <c r="EY6" s="841"/>
      <c r="EZ6" s="841"/>
      <c r="FA6" s="841"/>
      <c r="FB6" s="841"/>
      <c r="FC6" s="841"/>
      <c r="FD6" s="841"/>
      <c r="FE6" s="841"/>
      <c r="FF6" s="841"/>
      <c r="FG6" s="841"/>
      <c r="FH6" s="841"/>
      <c r="FI6" s="841"/>
      <c r="FJ6" s="841"/>
      <c r="FK6" s="841"/>
      <c r="FL6" s="841"/>
      <c r="FM6" s="841"/>
      <c r="FN6" s="841"/>
      <c r="FO6" s="841"/>
      <c r="FP6" s="841"/>
      <c r="FQ6" s="841"/>
      <c r="FR6" s="841"/>
      <c r="FS6" s="841"/>
      <c r="FT6" s="841"/>
      <c r="FU6" s="841"/>
      <c r="FV6" s="841"/>
      <c r="FW6" s="841"/>
      <c r="FX6" s="841"/>
      <c r="FY6" s="841"/>
      <c r="FZ6" s="841"/>
      <c r="GA6" s="841"/>
      <c r="GB6" s="841"/>
      <c r="GC6" s="841"/>
      <c r="GD6" s="841"/>
      <c r="GE6" s="841"/>
      <c r="GF6" s="841"/>
      <c r="GG6" s="841"/>
      <c r="GH6" s="841"/>
      <c r="GI6" s="841"/>
      <c r="GJ6" s="841"/>
      <c r="GK6" s="841"/>
      <c r="GL6" s="841"/>
      <c r="GM6" s="841"/>
      <c r="GN6" s="841"/>
      <c r="GO6" s="841"/>
      <c r="GP6" s="841"/>
      <c r="GQ6" s="841"/>
      <c r="GR6" s="841"/>
      <c r="GS6" s="841"/>
      <c r="GT6" s="841"/>
      <c r="GU6" s="841"/>
      <c r="GV6" s="841"/>
      <c r="GW6" s="841"/>
      <c r="GX6" s="841"/>
      <c r="GY6" s="841"/>
      <c r="GZ6" s="841"/>
      <c r="HA6" s="841"/>
      <c r="HB6" s="841"/>
      <c r="HC6" s="841"/>
      <c r="HD6" s="841"/>
      <c r="HE6" s="841"/>
      <c r="HF6" s="841"/>
      <c r="HG6" s="841"/>
      <c r="HH6" s="841"/>
      <c r="HI6" s="841"/>
      <c r="HJ6" s="841"/>
      <c r="HK6" s="841"/>
      <c r="HL6" s="841"/>
      <c r="HM6" s="841"/>
      <c r="HN6" s="841"/>
      <c r="HO6" s="841"/>
      <c r="HP6" s="841"/>
      <c r="HQ6" s="841"/>
      <c r="HR6" s="841"/>
      <c r="HS6" s="841"/>
      <c r="HT6" s="841"/>
      <c r="HU6" s="841"/>
      <c r="HV6" s="841"/>
      <c r="HW6" s="841"/>
      <c r="HX6" s="841"/>
      <c r="HY6" s="841"/>
      <c r="HZ6" s="841"/>
      <c r="IA6" s="841"/>
      <c r="IB6" s="841"/>
      <c r="IC6" s="841"/>
      <c r="ID6" s="841"/>
      <c r="IE6" s="841"/>
      <c r="IF6" s="841"/>
      <c r="IG6" s="841"/>
      <c r="IH6" s="841"/>
      <c r="II6" s="841"/>
      <c r="IJ6" s="841"/>
      <c r="IK6" s="841"/>
      <c r="IL6" s="841"/>
      <c r="IM6" s="841"/>
      <c r="IN6" s="841"/>
      <c r="IO6" s="841"/>
      <c r="IP6" s="841"/>
      <c r="IQ6" s="841"/>
      <c r="IR6" s="841"/>
      <c r="IS6" s="841"/>
      <c r="IT6" s="841"/>
    </row>
    <row r="7" spans="1:254" s="849" customFormat="1" ht="15" customHeight="1">
      <c r="A7" s="1568" t="s">
        <v>268</v>
      </c>
      <c r="B7" s="2062"/>
      <c r="C7" s="1569"/>
      <c r="D7" s="2237" t="str">
        <f>IF('PR_Programmatic Progress_1A'!C7="","",'PR_Programmatic Progress_1A'!C7)</f>
        <v>MNT-910-G03-H</v>
      </c>
      <c r="E7" s="2238"/>
      <c r="F7" s="2238"/>
      <c r="G7" s="2239"/>
      <c r="H7" s="85"/>
      <c r="I7" s="63"/>
      <c r="J7" s="749"/>
      <c r="K7" s="850"/>
      <c r="L7" s="850"/>
      <c r="M7" s="850"/>
      <c r="N7" s="850"/>
      <c r="O7" s="850"/>
      <c r="P7" s="850"/>
      <c r="Q7" s="850"/>
      <c r="R7" s="841"/>
      <c r="S7" s="841"/>
      <c r="T7" s="841"/>
      <c r="U7" s="841"/>
      <c r="V7" s="841"/>
      <c r="W7" s="841"/>
      <c r="X7" s="841"/>
      <c r="Y7" s="841"/>
      <c r="Z7" s="841"/>
      <c r="AA7" s="841"/>
      <c r="AB7" s="841"/>
      <c r="AC7" s="841"/>
      <c r="AD7" s="841"/>
      <c r="AE7" s="841"/>
      <c r="AF7" s="841"/>
      <c r="AG7" s="841"/>
      <c r="AH7" s="841"/>
      <c r="AI7" s="841"/>
      <c r="AJ7" s="841"/>
      <c r="AK7" s="841"/>
      <c r="AL7" s="841"/>
      <c r="AM7" s="841"/>
      <c r="AN7" s="841"/>
      <c r="AO7" s="841"/>
      <c r="AP7" s="841"/>
      <c r="AQ7" s="841"/>
      <c r="AR7" s="841"/>
      <c r="AS7" s="841"/>
      <c r="AT7" s="841"/>
      <c r="AU7" s="841"/>
      <c r="AV7" s="841"/>
      <c r="AW7" s="841"/>
      <c r="AX7" s="841"/>
      <c r="AY7" s="841"/>
      <c r="AZ7" s="841"/>
      <c r="BA7" s="841"/>
      <c r="BB7" s="841"/>
      <c r="BC7" s="841"/>
      <c r="BD7" s="841"/>
      <c r="BE7" s="841"/>
      <c r="BF7" s="841"/>
      <c r="BG7" s="841"/>
      <c r="BH7" s="841"/>
      <c r="BI7" s="841"/>
      <c r="BJ7" s="841"/>
      <c r="BK7" s="841"/>
      <c r="BL7" s="841"/>
      <c r="BM7" s="841"/>
      <c r="BN7" s="841"/>
      <c r="BO7" s="841"/>
      <c r="BP7" s="841"/>
      <c r="BQ7" s="841"/>
      <c r="BR7" s="841"/>
      <c r="BS7" s="841"/>
      <c r="BT7" s="841"/>
      <c r="BU7" s="841"/>
      <c r="BV7" s="841"/>
      <c r="BW7" s="841"/>
      <c r="BX7" s="841"/>
      <c r="BY7" s="841"/>
      <c r="BZ7" s="841"/>
      <c r="CA7" s="841"/>
      <c r="CB7" s="841"/>
      <c r="CC7" s="841"/>
      <c r="CD7" s="841"/>
      <c r="CE7" s="841"/>
      <c r="CF7" s="841"/>
      <c r="CG7" s="841"/>
      <c r="CH7" s="841"/>
      <c r="CI7" s="841"/>
      <c r="CJ7" s="841"/>
      <c r="CK7" s="841"/>
      <c r="CL7" s="841"/>
      <c r="CM7" s="841"/>
      <c r="CN7" s="841"/>
      <c r="CO7" s="841"/>
      <c r="CP7" s="841"/>
      <c r="CQ7" s="841"/>
      <c r="CR7" s="841"/>
      <c r="CS7" s="841"/>
      <c r="CT7" s="841"/>
      <c r="CU7" s="841"/>
      <c r="CV7" s="841"/>
      <c r="CW7" s="841"/>
      <c r="CX7" s="841"/>
      <c r="CY7" s="841"/>
      <c r="CZ7" s="841"/>
      <c r="DA7" s="841"/>
      <c r="DB7" s="841"/>
      <c r="DC7" s="841"/>
      <c r="DD7" s="841"/>
      <c r="DE7" s="841"/>
      <c r="DF7" s="841"/>
      <c r="DG7" s="841"/>
      <c r="DH7" s="841"/>
      <c r="DI7" s="841"/>
      <c r="DJ7" s="841"/>
      <c r="DK7" s="841"/>
      <c r="DL7" s="841"/>
      <c r="DM7" s="841"/>
      <c r="DN7" s="841"/>
      <c r="DO7" s="841"/>
      <c r="DP7" s="841"/>
      <c r="DQ7" s="841"/>
      <c r="DR7" s="841"/>
      <c r="DS7" s="841"/>
      <c r="DT7" s="841"/>
      <c r="DU7" s="841"/>
      <c r="DV7" s="841"/>
      <c r="DW7" s="841"/>
      <c r="DX7" s="841"/>
      <c r="DY7" s="841"/>
      <c r="DZ7" s="841"/>
      <c r="EA7" s="841"/>
      <c r="EB7" s="841"/>
      <c r="EC7" s="841"/>
      <c r="ED7" s="841"/>
      <c r="EE7" s="841"/>
      <c r="EF7" s="841"/>
      <c r="EG7" s="841"/>
      <c r="EH7" s="841"/>
      <c r="EI7" s="841"/>
      <c r="EJ7" s="841"/>
      <c r="EK7" s="841"/>
      <c r="EL7" s="841"/>
      <c r="EM7" s="841"/>
      <c r="EN7" s="841"/>
      <c r="EO7" s="841"/>
      <c r="EP7" s="841"/>
      <c r="EQ7" s="841"/>
      <c r="ER7" s="841"/>
      <c r="ES7" s="841"/>
      <c r="ET7" s="841"/>
      <c r="EU7" s="841"/>
      <c r="EV7" s="841"/>
      <c r="EW7" s="841"/>
      <c r="EX7" s="841"/>
      <c r="EY7" s="841"/>
      <c r="EZ7" s="841"/>
      <c r="FA7" s="841"/>
      <c r="FB7" s="841"/>
      <c r="FC7" s="841"/>
      <c r="FD7" s="841"/>
      <c r="FE7" s="841"/>
      <c r="FF7" s="841"/>
      <c r="FG7" s="841"/>
      <c r="FH7" s="841"/>
      <c r="FI7" s="841"/>
      <c r="FJ7" s="841"/>
      <c r="FK7" s="841"/>
      <c r="FL7" s="841"/>
      <c r="FM7" s="841"/>
      <c r="FN7" s="841"/>
      <c r="FO7" s="841"/>
      <c r="FP7" s="841"/>
      <c r="FQ7" s="841"/>
      <c r="FR7" s="841"/>
      <c r="FS7" s="841"/>
      <c r="FT7" s="841"/>
      <c r="FU7" s="841"/>
      <c r="FV7" s="841"/>
      <c r="FW7" s="841"/>
      <c r="FX7" s="841"/>
      <c r="FY7" s="841"/>
      <c r="FZ7" s="841"/>
      <c r="GA7" s="841"/>
      <c r="GB7" s="841"/>
      <c r="GC7" s="841"/>
      <c r="GD7" s="841"/>
      <c r="GE7" s="841"/>
      <c r="GF7" s="841"/>
      <c r="GG7" s="841"/>
      <c r="GH7" s="841"/>
      <c r="GI7" s="841"/>
      <c r="GJ7" s="841"/>
      <c r="GK7" s="841"/>
      <c r="GL7" s="841"/>
      <c r="GM7" s="841"/>
      <c r="GN7" s="841"/>
      <c r="GO7" s="841"/>
      <c r="GP7" s="841"/>
      <c r="GQ7" s="841"/>
      <c r="GR7" s="841"/>
      <c r="GS7" s="841"/>
      <c r="GT7" s="841"/>
      <c r="GU7" s="841"/>
      <c r="GV7" s="841"/>
      <c r="GW7" s="841"/>
      <c r="GX7" s="841"/>
      <c r="GY7" s="841"/>
      <c r="GZ7" s="841"/>
      <c r="HA7" s="841"/>
      <c r="HB7" s="841"/>
      <c r="HC7" s="841"/>
      <c r="HD7" s="841"/>
      <c r="HE7" s="841"/>
      <c r="HF7" s="841"/>
      <c r="HG7" s="841"/>
      <c r="HH7" s="841"/>
      <c r="HI7" s="841"/>
      <c r="HJ7" s="841"/>
      <c r="HK7" s="841"/>
      <c r="HL7" s="841"/>
      <c r="HM7" s="841"/>
      <c r="HN7" s="841"/>
      <c r="HO7" s="841"/>
      <c r="HP7" s="841"/>
      <c r="HQ7" s="841"/>
      <c r="HR7" s="841"/>
      <c r="HS7" s="841"/>
      <c r="HT7" s="841"/>
      <c r="HU7" s="841"/>
      <c r="HV7" s="841"/>
      <c r="HW7" s="841"/>
      <c r="HX7" s="841"/>
      <c r="HY7" s="841"/>
      <c r="HZ7" s="841"/>
      <c r="IA7" s="841"/>
      <c r="IB7" s="841"/>
      <c r="IC7" s="841"/>
      <c r="ID7" s="841"/>
      <c r="IE7" s="841"/>
      <c r="IF7" s="841"/>
      <c r="IG7" s="841"/>
      <c r="IH7" s="841"/>
      <c r="II7" s="841"/>
      <c r="IJ7" s="841"/>
      <c r="IK7" s="841"/>
      <c r="IL7" s="841"/>
      <c r="IM7" s="841"/>
      <c r="IN7" s="841"/>
      <c r="IO7" s="841"/>
      <c r="IP7" s="841"/>
      <c r="IQ7" s="841"/>
      <c r="IR7" s="841"/>
      <c r="IS7" s="841"/>
      <c r="IT7" s="841"/>
    </row>
    <row r="8" spans="1:254" s="849" customFormat="1" ht="15" customHeight="1">
      <c r="A8" s="1568" t="s">
        <v>241</v>
      </c>
      <c r="B8" s="2062"/>
      <c r="C8" s="1569"/>
      <c r="D8" s="2240" t="str">
        <f>IF('PR_Programmatic Progress_1A'!C8="","",'PR_Programmatic Progress_1A'!C8)</f>
        <v>UNDP</v>
      </c>
      <c r="E8" s="2241"/>
      <c r="F8" s="2241"/>
      <c r="G8" s="2242"/>
      <c r="H8" s="851"/>
      <c r="I8" s="63"/>
      <c r="J8" s="63"/>
      <c r="K8" s="850"/>
      <c r="L8" s="850"/>
      <c r="M8" s="850"/>
      <c r="N8" s="850"/>
      <c r="O8" s="850"/>
      <c r="P8" s="850"/>
      <c r="Q8" s="850"/>
      <c r="R8" s="841"/>
      <c r="S8" s="841"/>
      <c r="T8" s="841"/>
      <c r="U8" s="841"/>
      <c r="V8" s="841"/>
      <c r="W8" s="841"/>
      <c r="X8" s="841"/>
      <c r="Y8" s="841"/>
      <c r="Z8" s="841"/>
      <c r="AA8" s="841"/>
      <c r="AB8" s="841"/>
      <c r="AC8" s="841"/>
      <c r="AD8" s="841"/>
      <c r="AE8" s="841"/>
      <c r="AF8" s="841"/>
      <c r="AG8" s="841"/>
      <c r="AH8" s="841"/>
      <c r="AI8" s="841"/>
      <c r="AJ8" s="841"/>
      <c r="AK8" s="841"/>
      <c r="AL8" s="841"/>
      <c r="AM8" s="841"/>
      <c r="AN8" s="841"/>
      <c r="AO8" s="841"/>
      <c r="AP8" s="841"/>
      <c r="AQ8" s="841"/>
      <c r="AR8" s="841"/>
      <c r="AS8" s="841"/>
      <c r="AT8" s="841"/>
      <c r="AU8" s="841"/>
      <c r="AV8" s="841"/>
      <c r="AW8" s="841"/>
      <c r="AX8" s="841"/>
      <c r="AY8" s="841"/>
      <c r="AZ8" s="841"/>
      <c r="BA8" s="841"/>
      <c r="BB8" s="841"/>
      <c r="BC8" s="841"/>
      <c r="BD8" s="841"/>
      <c r="BE8" s="841"/>
      <c r="BF8" s="841"/>
      <c r="BG8" s="841"/>
      <c r="BH8" s="841"/>
      <c r="BI8" s="841"/>
      <c r="BJ8" s="841"/>
      <c r="BK8" s="841"/>
      <c r="BL8" s="841"/>
      <c r="BM8" s="841"/>
      <c r="BN8" s="841"/>
      <c r="BO8" s="841"/>
      <c r="BP8" s="841"/>
      <c r="BQ8" s="841"/>
      <c r="BR8" s="841"/>
      <c r="BS8" s="841"/>
      <c r="BT8" s="841"/>
      <c r="BU8" s="841"/>
      <c r="BV8" s="841"/>
      <c r="BW8" s="841"/>
      <c r="BX8" s="841"/>
      <c r="BY8" s="841"/>
      <c r="BZ8" s="841"/>
      <c r="CA8" s="841"/>
      <c r="CB8" s="841"/>
      <c r="CC8" s="841"/>
      <c r="CD8" s="841"/>
      <c r="CE8" s="841"/>
      <c r="CF8" s="841"/>
      <c r="CG8" s="841"/>
      <c r="CH8" s="841"/>
      <c r="CI8" s="841"/>
      <c r="CJ8" s="841"/>
      <c r="CK8" s="841"/>
      <c r="CL8" s="841"/>
      <c r="CM8" s="841"/>
      <c r="CN8" s="841"/>
      <c r="CO8" s="841"/>
      <c r="CP8" s="841"/>
      <c r="CQ8" s="841"/>
      <c r="CR8" s="841"/>
      <c r="CS8" s="841"/>
      <c r="CT8" s="841"/>
      <c r="CU8" s="841"/>
      <c r="CV8" s="841"/>
      <c r="CW8" s="841"/>
      <c r="CX8" s="841"/>
      <c r="CY8" s="841"/>
      <c r="CZ8" s="841"/>
      <c r="DA8" s="841"/>
      <c r="DB8" s="841"/>
      <c r="DC8" s="841"/>
      <c r="DD8" s="841"/>
      <c r="DE8" s="841"/>
      <c r="DF8" s="841"/>
      <c r="DG8" s="841"/>
      <c r="DH8" s="841"/>
      <c r="DI8" s="841"/>
      <c r="DJ8" s="841"/>
      <c r="DK8" s="841"/>
      <c r="DL8" s="841"/>
      <c r="DM8" s="841"/>
      <c r="DN8" s="841"/>
      <c r="DO8" s="841"/>
      <c r="DP8" s="841"/>
      <c r="DQ8" s="841"/>
      <c r="DR8" s="841"/>
      <c r="DS8" s="841"/>
      <c r="DT8" s="841"/>
      <c r="DU8" s="841"/>
      <c r="DV8" s="841"/>
      <c r="DW8" s="841"/>
      <c r="DX8" s="841"/>
      <c r="DY8" s="841"/>
      <c r="DZ8" s="841"/>
      <c r="EA8" s="841"/>
      <c r="EB8" s="841"/>
      <c r="EC8" s="841"/>
      <c r="ED8" s="841"/>
      <c r="EE8" s="841"/>
      <c r="EF8" s="841"/>
      <c r="EG8" s="841"/>
      <c r="EH8" s="841"/>
      <c r="EI8" s="841"/>
      <c r="EJ8" s="841"/>
      <c r="EK8" s="841"/>
      <c r="EL8" s="841"/>
      <c r="EM8" s="841"/>
      <c r="EN8" s="841"/>
      <c r="EO8" s="841"/>
      <c r="EP8" s="841"/>
      <c r="EQ8" s="841"/>
      <c r="ER8" s="841"/>
      <c r="ES8" s="841"/>
      <c r="ET8" s="841"/>
      <c r="EU8" s="841"/>
      <c r="EV8" s="841"/>
      <c r="EW8" s="841"/>
      <c r="EX8" s="841"/>
      <c r="EY8" s="841"/>
      <c r="EZ8" s="841"/>
      <c r="FA8" s="841"/>
      <c r="FB8" s="841"/>
      <c r="FC8" s="841"/>
      <c r="FD8" s="841"/>
      <c r="FE8" s="841"/>
      <c r="FF8" s="841"/>
      <c r="FG8" s="841"/>
      <c r="FH8" s="841"/>
      <c r="FI8" s="841"/>
      <c r="FJ8" s="841"/>
      <c r="FK8" s="841"/>
      <c r="FL8" s="841"/>
      <c r="FM8" s="841"/>
      <c r="FN8" s="841"/>
      <c r="FO8" s="841"/>
      <c r="FP8" s="841"/>
      <c r="FQ8" s="841"/>
      <c r="FR8" s="841"/>
      <c r="FS8" s="841"/>
      <c r="FT8" s="841"/>
      <c r="FU8" s="841"/>
      <c r="FV8" s="841"/>
      <c r="FW8" s="841"/>
      <c r="FX8" s="841"/>
      <c r="FY8" s="841"/>
      <c r="FZ8" s="841"/>
      <c r="GA8" s="841"/>
      <c r="GB8" s="841"/>
      <c r="GC8" s="841"/>
      <c r="GD8" s="841"/>
      <c r="GE8" s="841"/>
      <c r="GF8" s="841"/>
      <c r="GG8" s="841"/>
      <c r="GH8" s="841"/>
      <c r="GI8" s="841"/>
      <c r="GJ8" s="841"/>
      <c r="GK8" s="841"/>
      <c r="GL8" s="841"/>
      <c r="GM8" s="841"/>
      <c r="GN8" s="841"/>
      <c r="GO8" s="841"/>
      <c r="GP8" s="841"/>
      <c r="GQ8" s="841"/>
      <c r="GR8" s="841"/>
      <c r="GS8" s="841"/>
      <c r="GT8" s="841"/>
      <c r="GU8" s="841"/>
      <c r="GV8" s="841"/>
      <c r="GW8" s="841"/>
      <c r="GX8" s="841"/>
      <c r="GY8" s="841"/>
      <c r="GZ8" s="841"/>
      <c r="HA8" s="841"/>
      <c r="HB8" s="841"/>
      <c r="HC8" s="841"/>
      <c r="HD8" s="841"/>
      <c r="HE8" s="841"/>
      <c r="HF8" s="841"/>
      <c r="HG8" s="841"/>
      <c r="HH8" s="841"/>
      <c r="HI8" s="841"/>
      <c r="HJ8" s="841"/>
      <c r="HK8" s="841"/>
      <c r="HL8" s="841"/>
      <c r="HM8" s="841"/>
      <c r="HN8" s="841"/>
      <c r="HO8" s="841"/>
      <c r="HP8" s="841"/>
      <c r="HQ8" s="841"/>
      <c r="HR8" s="841"/>
      <c r="HS8" s="841"/>
      <c r="HT8" s="841"/>
      <c r="HU8" s="841"/>
      <c r="HV8" s="841"/>
      <c r="HW8" s="841"/>
      <c r="HX8" s="841"/>
      <c r="HY8" s="841"/>
      <c r="HZ8" s="841"/>
      <c r="IA8" s="841"/>
      <c r="IB8" s="841"/>
      <c r="IC8" s="841"/>
      <c r="ID8" s="841"/>
      <c r="IE8" s="841"/>
      <c r="IF8" s="841"/>
      <c r="IG8" s="841"/>
      <c r="IH8" s="841"/>
      <c r="II8" s="841"/>
      <c r="IJ8" s="841"/>
      <c r="IK8" s="841"/>
      <c r="IL8" s="841"/>
      <c r="IM8" s="841"/>
      <c r="IN8" s="841"/>
      <c r="IO8" s="841"/>
      <c r="IP8" s="841"/>
      <c r="IQ8" s="841"/>
      <c r="IR8" s="841"/>
      <c r="IS8" s="841"/>
      <c r="IT8" s="841"/>
    </row>
    <row r="9" spans="1:254" s="849" customFormat="1" ht="15" customHeight="1">
      <c r="A9" s="1568" t="s">
        <v>266</v>
      </c>
      <c r="B9" s="2062"/>
      <c r="C9" s="1569"/>
      <c r="D9" s="2234">
        <f>IF('PR_Programmatic Progress_1A'!C9="","",'PR_Programmatic Progress_1A'!C9)</f>
        <v>40360</v>
      </c>
      <c r="E9" s="2235"/>
      <c r="F9" s="2235"/>
      <c r="G9" s="2236"/>
      <c r="H9" s="852"/>
      <c r="I9" s="63"/>
      <c r="J9" s="63"/>
      <c r="K9" s="850"/>
      <c r="L9" s="850"/>
      <c r="M9" s="850"/>
      <c r="N9" s="850"/>
      <c r="O9" s="850"/>
      <c r="P9" s="850"/>
      <c r="Q9" s="850"/>
      <c r="R9" s="841"/>
      <c r="S9" s="841"/>
      <c r="T9" s="841"/>
      <c r="U9" s="841"/>
      <c r="V9" s="841"/>
      <c r="W9" s="841"/>
      <c r="X9" s="841"/>
      <c r="Y9" s="841"/>
      <c r="Z9" s="841"/>
      <c r="AA9" s="841"/>
      <c r="AB9" s="841"/>
      <c r="AC9" s="841"/>
      <c r="AD9" s="841"/>
      <c r="AE9" s="841"/>
      <c r="AF9" s="841"/>
      <c r="AG9" s="841"/>
      <c r="AH9" s="841"/>
      <c r="AI9" s="841"/>
      <c r="AJ9" s="841"/>
      <c r="AK9" s="841"/>
      <c r="AL9" s="841"/>
      <c r="AM9" s="841"/>
      <c r="AN9" s="841"/>
      <c r="AO9" s="841"/>
      <c r="AP9" s="841"/>
      <c r="AQ9" s="841"/>
      <c r="AR9" s="841"/>
      <c r="AS9" s="841"/>
      <c r="AT9" s="841"/>
      <c r="AU9" s="841"/>
      <c r="AV9" s="841"/>
      <c r="AW9" s="841"/>
      <c r="AX9" s="841"/>
      <c r="AY9" s="841"/>
      <c r="AZ9" s="841"/>
      <c r="BA9" s="841"/>
      <c r="BB9" s="841"/>
      <c r="BC9" s="841"/>
      <c r="BD9" s="841"/>
      <c r="BE9" s="841"/>
      <c r="BF9" s="841"/>
      <c r="BG9" s="841"/>
      <c r="BH9" s="841"/>
      <c r="BI9" s="841"/>
      <c r="BJ9" s="841"/>
      <c r="BK9" s="841"/>
      <c r="BL9" s="841"/>
      <c r="BM9" s="841"/>
      <c r="BN9" s="841"/>
      <c r="BO9" s="841"/>
      <c r="BP9" s="841"/>
      <c r="BQ9" s="841"/>
      <c r="BR9" s="841"/>
      <c r="BS9" s="841"/>
      <c r="BT9" s="841"/>
      <c r="BU9" s="841"/>
      <c r="BV9" s="841"/>
      <c r="BW9" s="841"/>
      <c r="BX9" s="841"/>
      <c r="BY9" s="841"/>
      <c r="BZ9" s="841"/>
      <c r="CA9" s="841"/>
      <c r="CB9" s="841"/>
      <c r="CC9" s="841"/>
      <c r="CD9" s="841"/>
      <c r="CE9" s="841"/>
      <c r="CF9" s="841"/>
      <c r="CG9" s="841"/>
      <c r="CH9" s="841"/>
      <c r="CI9" s="841"/>
      <c r="CJ9" s="841"/>
      <c r="CK9" s="841"/>
      <c r="CL9" s="841"/>
      <c r="CM9" s="841"/>
      <c r="CN9" s="841"/>
      <c r="CO9" s="841"/>
      <c r="CP9" s="841"/>
      <c r="CQ9" s="841"/>
      <c r="CR9" s="841"/>
      <c r="CS9" s="841"/>
      <c r="CT9" s="841"/>
      <c r="CU9" s="841"/>
      <c r="CV9" s="841"/>
      <c r="CW9" s="841"/>
      <c r="CX9" s="841"/>
      <c r="CY9" s="841"/>
      <c r="CZ9" s="841"/>
      <c r="DA9" s="841"/>
      <c r="DB9" s="841"/>
      <c r="DC9" s="841"/>
      <c r="DD9" s="841"/>
      <c r="DE9" s="841"/>
      <c r="DF9" s="841"/>
      <c r="DG9" s="841"/>
      <c r="DH9" s="841"/>
      <c r="DI9" s="841"/>
      <c r="DJ9" s="841"/>
      <c r="DK9" s="841"/>
      <c r="DL9" s="841"/>
      <c r="DM9" s="841"/>
      <c r="DN9" s="841"/>
      <c r="DO9" s="841"/>
      <c r="DP9" s="841"/>
      <c r="DQ9" s="841"/>
      <c r="DR9" s="841"/>
      <c r="DS9" s="841"/>
      <c r="DT9" s="841"/>
      <c r="DU9" s="841"/>
      <c r="DV9" s="841"/>
      <c r="DW9" s="841"/>
      <c r="DX9" s="841"/>
      <c r="DY9" s="841"/>
      <c r="DZ9" s="841"/>
      <c r="EA9" s="841"/>
      <c r="EB9" s="841"/>
      <c r="EC9" s="841"/>
      <c r="ED9" s="841"/>
      <c r="EE9" s="841"/>
      <c r="EF9" s="841"/>
      <c r="EG9" s="841"/>
      <c r="EH9" s="841"/>
      <c r="EI9" s="841"/>
      <c r="EJ9" s="841"/>
      <c r="EK9" s="841"/>
      <c r="EL9" s="841"/>
      <c r="EM9" s="841"/>
      <c r="EN9" s="841"/>
      <c r="EO9" s="841"/>
      <c r="EP9" s="841"/>
      <c r="EQ9" s="841"/>
      <c r="ER9" s="841"/>
      <c r="ES9" s="841"/>
      <c r="ET9" s="841"/>
      <c r="EU9" s="841"/>
      <c r="EV9" s="841"/>
      <c r="EW9" s="841"/>
      <c r="EX9" s="841"/>
      <c r="EY9" s="841"/>
      <c r="EZ9" s="841"/>
      <c r="FA9" s="841"/>
      <c r="FB9" s="841"/>
      <c r="FC9" s="841"/>
      <c r="FD9" s="841"/>
      <c r="FE9" s="841"/>
      <c r="FF9" s="841"/>
      <c r="FG9" s="841"/>
      <c r="FH9" s="841"/>
      <c r="FI9" s="841"/>
      <c r="FJ9" s="841"/>
      <c r="FK9" s="841"/>
      <c r="FL9" s="841"/>
      <c r="FM9" s="841"/>
      <c r="FN9" s="841"/>
      <c r="FO9" s="841"/>
      <c r="FP9" s="841"/>
      <c r="FQ9" s="841"/>
      <c r="FR9" s="841"/>
      <c r="FS9" s="841"/>
      <c r="FT9" s="841"/>
      <c r="FU9" s="841"/>
      <c r="FV9" s="841"/>
      <c r="FW9" s="841"/>
      <c r="FX9" s="841"/>
      <c r="FY9" s="841"/>
      <c r="FZ9" s="841"/>
      <c r="GA9" s="841"/>
      <c r="GB9" s="841"/>
      <c r="GC9" s="841"/>
      <c r="GD9" s="841"/>
      <c r="GE9" s="841"/>
      <c r="GF9" s="841"/>
      <c r="GG9" s="841"/>
      <c r="GH9" s="841"/>
      <c r="GI9" s="841"/>
      <c r="GJ9" s="841"/>
      <c r="GK9" s="841"/>
      <c r="GL9" s="841"/>
      <c r="GM9" s="841"/>
      <c r="GN9" s="841"/>
      <c r="GO9" s="841"/>
      <c r="GP9" s="841"/>
      <c r="GQ9" s="841"/>
      <c r="GR9" s="841"/>
      <c r="GS9" s="841"/>
      <c r="GT9" s="841"/>
      <c r="GU9" s="841"/>
      <c r="GV9" s="841"/>
      <c r="GW9" s="841"/>
      <c r="GX9" s="841"/>
      <c r="GY9" s="841"/>
      <c r="GZ9" s="841"/>
      <c r="HA9" s="841"/>
      <c r="HB9" s="841"/>
      <c r="HC9" s="841"/>
      <c r="HD9" s="841"/>
      <c r="HE9" s="841"/>
      <c r="HF9" s="841"/>
      <c r="HG9" s="841"/>
      <c r="HH9" s="841"/>
      <c r="HI9" s="841"/>
      <c r="HJ9" s="841"/>
      <c r="HK9" s="841"/>
      <c r="HL9" s="841"/>
      <c r="HM9" s="841"/>
      <c r="HN9" s="841"/>
      <c r="HO9" s="841"/>
      <c r="HP9" s="841"/>
      <c r="HQ9" s="841"/>
      <c r="HR9" s="841"/>
      <c r="HS9" s="841"/>
      <c r="HT9" s="841"/>
      <c r="HU9" s="841"/>
      <c r="HV9" s="841"/>
      <c r="HW9" s="841"/>
      <c r="HX9" s="841"/>
      <c r="HY9" s="841"/>
      <c r="HZ9" s="841"/>
      <c r="IA9" s="841"/>
      <c r="IB9" s="841"/>
      <c r="IC9" s="841"/>
      <c r="ID9" s="841"/>
      <c r="IE9" s="841"/>
      <c r="IF9" s="841"/>
      <c r="IG9" s="841"/>
      <c r="IH9" s="841"/>
      <c r="II9" s="841"/>
      <c r="IJ9" s="841"/>
      <c r="IK9" s="841"/>
      <c r="IL9" s="841"/>
      <c r="IM9" s="841"/>
      <c r="IN9" s="841"/>
      <c r="IO9" s="841"/>
      <c r="IP9" s="841"/>
      <c r="IQ9" s="841"/>
      <c r="IR9" s="841"/>
      <c r="IS9" s="841"/>
      <c r="IT9" s="841"/>
    </row>
    <row r="10" spans="1:254" s="849" customFormat="1" ht="15" customHeight="1" thickBot="1">
      <c r="A10" s="1570" t="s">
        <v>242</v>
      </c>
      <c r="B10" s="2233"/>
      <c r="C10" s="1571"/>
      <c r="D10" s="1953" t="str">
        <f>IF('PR_Programmatic Progress_1A'!C10="","",'PR_Programmatic Progress_1A'!C10)</f>
        <v>EUR</v>
      </c>
      <c r="E10" s="1954"/>
      <c r="F10" s="1954"/>
      <c r="G10" s="1955"/>
      <c r="H10" s="853"/>
      <c r="I10" s="63"/>
      <c r="J10" s="63"/>
      <c r="K10" s="1152"/>
      <c r="L10" s="850"/>
      <c r="M10" s="850"/>
      <c r="N10" s="850"/>
      <c r="O10" s="850"/>
      <c r="P10" s="850"/>
      <c r="Q10" s="850"/>
      <c r="R10" s="841"/>
      <c r="S10" s="841"/>
      <c r="T10" s="841"/>
      <c r="U10" s="841"/>
      <c r="V10" s="841"/>
      <c r="W10" s="841"/>
      <c r="X10" s="841"/>
      <c r="Y10" s="841"/>
      <c r="Z10" s="841"/>
      <c r="AA10" s="841"/>
      <c r="AB10" s="841"/>
      <c r="AC10" s="841"/>
      <c r="AD10" s="841"/>
      <c r="AE10" s="841"/>
      <c r="AF10" s="841"/>
      <c r="AG10" s="841"/>
      <c r="AH10" s="841"/>
      <c r="AI10" s="841"/>
      <c r="AJ10" s="841"/>
      <c r="AK10" s="841"/>
      <c r="AL10" s="841"/>
      <c r="AM10" s="841"/>
      <c r="AN10" s="841"/>
      <c r="AO10" s="841"/>
      <c r="AP10" s="841"/>
      <c r="AQ10" s="841"/>
      <c r="AR10" s="841"/>
      <c r="AS10" s="841"/>
      <c r="AT10" s="841"/>
      <c r="AU10" s="841"/>
      <c r="AV10" s="841"/>
      <c r="AW10" s="841"/>
      <c r="AX10" s="841"/>
      <c r="AY10" s="841"/>
      <c r="AZ10" s="841"/>
      <c r="BA10" s="841"/>
      <c r="BB10" s="841"/>
      <c r="BC10" s="841"/>
      <c r="BD10" s="841"/>
      <c r="BE10" s="841"/>
      <c r="BF10" s="841"/>
      <c r="BG10" s="841"/>
      <c r="BH10" s="841"/>
      <c r="BI10" s="841"/>
      <c r="BJ10" s="841"/>
      <c r="BK10" s="841"/>
      <c r="BL10" s="841"/>
      <c r="BM10" s="841"/>
      <c r="BN10" s="841"/>
      <c r="BO10" s="841"/>
      <c r="BP10" s="841"/>
      <c r="BQ10" s="841"/>
      <c r="BR10" s="841"/>
      <c r="BS10" s="841"/>
      <c r="BT10" s="841"/>
      <c r="BU10" s="841"/>
      <c r="BV10" s="841"/>
      <c r="BW10" s="841"/>
      <c r="BX10" s="841"/>
      <c r="BY10" s="841"/>
      <c r="BZ10" s="841"/>
      <c r="CA10" s="841"/>
      <c r="CB10" s="841"/>
      <c r="CC10" s="841"/>
      <c r="CD10" s="841"/>
      <c r="CE10" s="841"/>
      <c r="CF10" s="841"/>
      <c r="CG10" s="841"/>
      <c r="CH10" s="841"/>
      <c r="CI10" s="841"/>
      <c r="CJ10" s="841"/>
      <c r="CK10" s="841"/>
      <c r="CL10" s="841"/>
      <c r="CM10" s="841"/>
      <c r="CN10" s="841"/>
      <c r="CO10" s="841"/>
      <c r="CP10" s="841"/>
      <c r="CQ10" s="841"/>
      <c r="CR10" s="841"/>
      <c r="CS10" s="841"/>
      <c r="CT10" s="841"/>
      <c r="CU10" s="841"/>
      <c r="CV10" s="841"/>
      <c r="CW10" s="841"/>
      <c r="CX10" s="841"/>
      <c r="CY10" s="841"/>
      <c r="CZ10" s="841"/>
      <c r="DA10" s="841"/>
      <c r="DB10" s="841"/>
      <c r="DC10" s="841"/>
      <c r="DD10" s="841"/>
      <c r="DE10" s="841"/>
      <c r="DF10" s="841"/>
      <c r="DG10" s="841"/>
      <c r="DH10" s="841"/>
      <c r="DI10" s="841"/>
      <c r="DJ10" s="841"/>
      <c r="DK10" s="841"/>
      <c r="DL10" s="841"/>
      <c r="DM10" s="841"/>
      <c r="DN10" s="841"/>
      <c r="DO10" s="841"/>
      <c r="DP10" s="841"/>
      <c r="DQ10" s="841"/>
      <c r="DR10" s="841"/>
      <c r="DS10" s="841"/>
      <c r="DT10" s="841"/>
      <c r="DU10" s="841"/>
      <c r="DV10" s="841"/>
      <c r="DW10" s="841"/>
      <c r="DX10" s="841"/>
      <c r="DY10" s="841"/>
      <c r="DZ10" s="841"/>
      <c r="EA10" s="841"/>
      <c r="EB10" s="841"/>
      <c r="EC10" s="841"/>
      <c r="ED10" s="841"/>
      <c r="EE10" s="841"/>
      <c r="EF10" s="841"/>
      <c r="EG10" s="841"/>
      <c r="EH10" s="841"/>
      <c r="EI10" s="841"/>
      <c r="EJ10" s="841"/>
      <c r="EK10" s="841"/>
      <c r="EL10" s="841"/>
      <c r="EM10" s="841"/>
      <c r="EN10" s="841"/>
      <c r="EO10" s="841"/>
      <c r="EP10" s="841"/>
      <c r="EQ10" s="841"/>
      <c r="ER10" s="841"/>
      <c r="ES10" s="841"/>
      <c r="ET10" s="841"/>
      <c r="EU10" s="841"/>
      <c r="EV10" s="841"/>
      <c r="EW10" s="841"/>
      <c r="EX10" s="841"/>
      <c r="EY10" s="841"/>
      <c r="EZ10" s="841"/>
      <c r="FA10" s="841"/>
      <c r="FB10" s="841"/>
      <c r="FC10" s="841"/>
      <c r="FD10" s="841"/>
      <c r="FE10" s="841"/>
      <c r="FF10" s="841"/>
      <c r="FG10" s="841"/>
      <c r="FH10" s="841"/>
      <c r="FI10" s="841"/>
      <c r="FJ10" s="841"/>
      <c r="FK10" s="841"/>
      <c r="FL10" s="841"/>
      <c r="FM10" s="841"/>
      <c r="FN10" s="841"/>
      <c r="FO10" s="841"/>
      <c r="FP10" s="841"/>
      <c r="FQ10" s="841"/>
      <c r="FR10" s="841"/>
      <c r="FS10" s="841"/>
      <c r="FT10" s="841"/>
      <c r="FU10" s="841"/>
      <c r="FV10" s="841"/>
      <c r="FW10" s="841"/>
      <c r="FX10" s="841"/>
      <c r="FY10" s="841"/>
      <c r="FZ10" s="841"/>
      <c r="GA10" s="841"/>
      <c r="GB10" s="841"/>
      <c r="GC10" s="841"/>
      <c r="GD10" s="841"/>
      <c r="GE10" s="841"/>
      <c r="GF10" s="841"/>
      <c r="GG10" s="841"/>
      <c r="GH10" s="841"/>
      <c r="GI10" s="841"/>
      <c r="GJ10" s="841"/>
      <c r="GK10" s="841"/>
      <c r="GL10" s="841"/>
      <c r="GM10" s="841"/>
      <c r="GN10" s="841"/>
      <c r="GO10" s="841"/>
      <c r="GP10" s="841"/>
      <c r="GQ10" s="841"/>
      <c r="GR10" s="841"/>
      <c r="GS10" s="841"/>
      <c r="GT10" s="841"/>
      <c r="GU10" s="841"/>
      <c r="GV10" s="841"/>
      <c r="GW10" s="841"/>
      <c r="GX10" s="841"/>
      <c r="GY10" s="841"/>
      <c r="GZ10" s="841"/>
      <c r="HA10" s="841"/>
      <c r="HB10" s="841"/>
      <c r="HC10" s="841"/>
      <c r="HD10" s="841"/>
      <c r="HE10" s="841"/>
      <c r="HF10" s="841"/>
      <c r="HG10" s="841"/>
      <c r="HH10" s="841"/>
      <c r="HI10" s="841"/>
      <c r="HJ10" s="841"/>
      <c r="HK10" s="841"/>
      <c r="HL10" s="841"/>
      <c r="HM10" s="841"/>
      <c r="HN10" s="841"/>
      <c r="HO10" s="841"/>
      <c r="HP10" s="841"/>
      <c r="HQ10" s="841"/>
      <c r="HR10" s="841"/>
      <c r="HS10" s="841"/>
      <c r="HT10" s="841"/>
      <c r="HU10" s="841"/>
      <c r="HV10" s="841"/>
      <c r="HW10" s="841"/>
      <c r="HX10" s="841"/>
      <c r="HY10" s="841"/>
      <c r="HZ10" s="841"/>
      <c r="IA10" s="841"/>
      <c r="IB10" s="841"/>
      <c r="IC10" s="841"/>
      <c r="ID10" s="841"/>
      <c r="IE10" s="841"/>
      <c r="IF10" s="841"/>
      <c r="IG10" s="841"/>
      <c r="IH10" s="841"/>
      <c r="II10" s="841"/>
      <c r="IJ10" s="841"/>
      <c r="IK10" s="841"/>
      <c r="IL10" s="841"/>
      <c r="IM10" s="841"/>
      <c r="IN10" s="841"/>
      <c r="IO10" s="841"/>
      <c r="IP10" s="841"/>
      <c r="IQ10" s="841"/>
      <c r="IR10" s="841"/>
      <c r="IS10" s="841"/>
      <c r="IT10" s="841"/>
    </row>
    <row r="11" spans="1:254" s="849" customFormat="1" ht="21.75" customHeight="1">
      <c r="A11" s="855"/>
      <c r="B11" s="855"/>
      <c r="C11" s="855"/>
      <c r="D11" s="854"/>
      <c r="E11" s="854"/>
      <c r="F11" s="854"/>
      <c r="G11" s="854"/>
      <c r="H11" s="853"/>
      <c r="I11" s="63"/>
      <c r="J11" s="63"/>
      <c r="K11" s="850"/>
      <c r="L11" s="850"/>
      <c r="M11" s="850"/>
      <c r="N11" s="850"/>
      <c r="O11" s="850"/>
      <c r="P11" s="850"/>
      <c r="Q11" s="850"/>
      <c r="R11" s="841"/>
      <c r="S11" s="841"/>
      <c r="T11" s="841"/>
      <c r="U11" s="841"/>
      <c r="V11" s="841"/>
      <c r="W11" s="841"/>
      <c r="X11" s="841"/>
      <c r="Y11" s="841"/>
      <c r="Z11" s="841"/>
      <c r="AA11" s="841"/>
      <c r="AB11" s="841"/>
      <c r="AC11" s="841"/>
      <c r="AD11" s="841"/>
      <c r="AE11" s="841"/>
      <c r="AF11" s="841"/>
      <c r="AG11" s="841"/>
      <c r="AH11" s="841"/>
      <c r="AI11" s="841"/>
      <c r="AJ11" s="841"/>
      <c r="AK11" s="841"/>
      <c r="AL11" s="841"/>
      <c r="AM11" s="841"/>
      <c r="AN11" s="841"/>
      <c r="AO11" s="841"/>
      <c r="AP11" s="841"/>
      <c r="AQ11" s="841"/>
      <c r="AR11" s="841"/>
      <c r="AS11" s="841"/>
      <c r="AT11" s="841"/>
      <c r="AU11" s="841"/>
      <c r="AV11" s="841"/>
      <c r="AW11" s="841"/>
      <c r="AX11" s="841"/>
      <c r="AY11" s="841"/>
      <c r="AZ11" s="841"/>
      <c r="BA11" s="841"/>
      <c r="BB11" s="841"/>
      <c r="BC11" s="841"/>
      <c r="BD11" s="841"/>
      <c r="BE11" s="841"/>
      <c r="BF11" s="841"/>
      <c r="BG11" s="841"/>
      <c r="BH11" s="841"/>
      <c r="BI11" s="841"/>
      <c r="BJ11" s="841"/>
      <c r="BK11" s="841"/>
      <c r="BL11" s="841"/>
      <c r="BM11" s="841"/>
      <c r="BN11" s="841"/>
      <c r="BO11" s="841"/>
      <c r="BP11" s="841"/>
      <c r="BQ11" s="841"/>
      <c r="BR11" s="841"/>
      <c r="BS11" s="841"/>
      <c r="BT11" s="841"/>
      <c r="BU11" s="841"/>
      <c r="BV11" s="841"/>
      <c r="BW11" s="841"/>
      <c r="BX11" s="841"/>
      <c r="BY11" s="841"/>
      <c r="BZ11" s="841"/>
      <c r="CA11" s="841"/>
      <c r="CB11" s="841"/>
      <c r="CC11" s="841"/>
      <c r="CD11" s="841"/>
      <c r="CE11" s="841"/>
      <c r="CF11" s="841"/>
      <c r="CG11" s="841"/>
      <c r="CH11" s="841"/>
      <c r="CI11" s="841"/>
      <c r="CJ11" s="841"/>
      <c r="CK11" s="841"/>
      <c r="CL11" s="841"/>
      <c r="CM11" s="841"/>
      <c r="CN11" s="841"/>
      <c r="CO11" s="841"/>
      <c r="CP11" s="841"/>
      <c r="CQ11" s="841"/>
      <c r="CR11" s="841"/>
      <c r="CS11" s="841"/>
      <c r="CT11" s="841"/>
      <c r="CU11" s="841"/>
      <c r="CV11" s="841"/>
      <c r="CW11" s="841"/>
      <c r="CX11" s="841"/>
      <c r="CY11" s="841"/>
      <c r="CZ11" s="841"/>
      <c r="DA11" s="841"/>
      <c r="DB11" s="841"/>
      <c r="DC11" s="841"/>
      <c r="DD11" s="841"/>
      <c r="DE11" s="841"/>
      <c r="DF11" s="841"/>
      <c r="DG11" s="841"/>
      <c r="DH11" s="841"/>
      <c r="DI11" s="841"/>
      <c r="DJ11" s="841"/>
      <c r="DK11" s="841"/>
      <c r="DL11" s="841"/>
      <c r="DM11" s="841"/>
      <c r="DN11" s="841"/>
      <c r="DO11" s="841"/>
      <c r="DP11" s="841"/>
      <c r="DQ11" s="841"/>
      <c r="DR11" s="841"/>
      <c r="DS11" s="841"/>
      <c r="DT11" s="841"/>
      <c r="DU11" s="841"/>
      <c r="DV11" s="841"/>
      <c r="DW11" s="841"/>
      <c r="DX11" s="841"/>
      <c r="DY11" s="841"/>
      <c r="DZ11" s="841"/>
      <c r="EA11" s="841"/>
      <c r="EB11" s="841"/>
      <c r="EC11" s="841"/>
      <c r="ED11" s="841"/>
      <c r="EE11" s="841"/>
      <c r="EF11" s="841"/>
      <c r="EG11" s="841"/>
      <c r="EH11" s="841"/>
      <c r="EI11" s="841"/>
      <c r="EJ11" s="841"/>
      <c r="EK11" s="841"/>
      <c r="EL11" s="841"/>
      <c r="EM11" s="841"/>
      <c r="EN11" s="841"/>
      <c r="EO11" s="841"/>
      <c r="EP11" s="841"/>
      <c r="EQ11" s="841"/>
      <c r="ER11" s="841"/>
      <c r="ES11" s="841"/>
      <c r="ET11" s="841"/>
      <c r="EU11" s="841"/>
      <c r="EV11" s="841"/>
      <c r="EW11" s="841"/>
      <c r="EX11" s="841"/>
      <c r="EY11" s="841"/>
      <c r="EZ11" s="841"/>
      <c r="FA11" s="841"/>
      <c r="FB11" s="841"/>
      <c r="FC11" s="841"/>
      <c r="FD11" s="841"/>
      <c r="FE11" s="841"/>
      <c r="FF11" s="841"/>
      <c r="FG11" s="841"/>
      <c r="FH11" s="841"/>
      <c r="FI11" s="841"/>
      <c r="FJ11" s="841"/>
      <c r="FK11" s="841"/>
      <c r="FL11" s="841"/>
      <c r="FM11" s="841"/>
      <c r="FN11" s="841"/>
      <c r="FO11" s="841"/>
      <c r="FP11" s="841"/>
      <c r="FQ11" s="841"/>
      <c r="FR11" s="841"/>
      <c r="FS11" s="841"/>
      <c r="FT11" s="841"/>
      <c r="FU11" s="841"/>
      <c r="FV11" s="841"/>
      <c r="FW11" s="841"/>
      <c r="FX11" s="841"/>
      <c r="FY11" s="841"/>
      <c r="FZ11" s="841"/>
      <c r="GA11" s="841"/>
      <c r="GB11" s="841"/>
      <c r="GC11" s="841"/>
      <c r="GD11" s="841"/>
      <c r="GE11" s="841"/>
      <c r="GF11" s="841"/>
      <c r="GG11" s="841"/>
      <c r="GH11" s="841"/>
      <c r="GI11" s="841"/>
      <c r="GJ11" s="841"/>
      <c r="GK11" s="841"/>
      <c r="GL11" s="841"/>
      <c r="GM11" s="841"/>
      <c r="GN11" s="841"/>
      <c r="GO11" s="841"/>
      <c r="GP11" s="841"/>
      <c r="GQ11" s="841"/>
      <c r="GR11" s="841"/>
      <c r="GS11" s="841"/>
      <c r="GT11" s="841"/>
      <c r="GU11" s="841"/>
      <c r="GV11" s="841"/>
      <c r="GW11" s="841"/>
      <c r="GX11" s="841"/>
      <c r="GY11" s="841"/>
      <c r="GZ11" s="841"/>
      <c r="HA11" s="841"/>
      <c r="HB11" s="841"/>
      <c r="HC11" s="841"/>
      <c r="HD11" s="841"/>
      <c r="HE11" s="841"/>
      <c r="HF11" s="841"/>
      <c r="HG11" s="841"/>
      <c r="HH11" s="841"/>
      <c r="HI11" s="841"/>
      <c r="HJ11" s="841"/>
      <c r="HK11" s="841"/>
      <c r="HL11" s="841"/>
      <c r="HM11" s="841"/>
      <c r="HN11" s="841"/>
      <c r="HO11" s="841"/>
      <c r="HP11" s="841"/>
      <c r="HQ11" s="841"/>
      <c r="HR11" s="841"/>
      <c r="HS11" s="841"/>
      <c r="HT11" s="841"/>
      <c r="HU11" s="841"/>
      <c r="HV11" s="841"/>
      <c r="HW11" s="841"/>
      <c r="HX11" s="841"/>
      <c r="HY11" s="841"/>
      <c r="HZ11" s="841"/>
      <c r="IA11" s="841"/>
      <c r="IB11" s="841"/>
      <c r="IC11" s="841"/>
      <c r="ID11" s="841"/>
      <c r="IE11" s="841"/>
      <c r="IF11" s="841"/>
      <c r="IG11" s="841"/>
      <c r="IH11" s="841"/>
      <c r="II11" s="841"/>
      <c r="IJ11" s="841"/>
      <c r="IK11" s="841"/>
      <c r="IL11" s="841"/>
      <c r="IM11" s="841"/>
      <c r="IN11" s="841"/>
      <c r="IO11" s="841"/>
      <c r="IP11" s="841"/>
      <c r="IQ11" s="841"/>
      <c r="IR11" s="841"/>
      <c r="IS11" s="841"/>
      <c r="IT11" s="841"/>
    </row>
    <row r="12" spans="1:252" s="849" customFormat="1" ht="18" customHeight="1">
      <c r="A12" s="98" t="s">
        <v>508</v>
      </c>
      <c r="B12" s="853"/>
      <c r="C12" s="853"/>
      <c r="D12" s="853"/>
      <c r="E12" s="853"/>
      <c r="F12" s="853"/>
      <c r="G12" s="853"/>
      <c r="H12" s="853"/>
      <c r="I12" s="853"/>
      <c r="J12" s="853"/>
      <c r="K12" s="721"/>
      <c r="L12" s="721"/>
      <c r="M12" s="721"/>
      <c r="N12" s="721"/>
      <c r="O12" s="721"/>
      <c r="P12" s="721"/>
      <c r="Q12" s="721"/>
      <c r="R12" s="721"/>
      <c r="S12" s="721"/>
      <c r="T12" s="721"/>
      <c r="U12" s="721"/>
      <c r="V12" s="721"/>
      <c r="W12" s="721"/>
      <c r="X12" s="721"/>
      <c r="Y12" s="721"/>
      <c r="Z12" s="721"/>
      <c r="AA12" s="721"/>
      <c r="AB12" s="721"/>
      <c r="AC12" s="721"/>
      <c r="AD12" s="721"/>
      <c r="AE12" s="721"/>
      <c r="AF12" s="721"/>
      <c r="AG12" s="721"/>
      <c r="AH12" s="721"/>
      <c r="AI12" s="721"/>
      <c r="AJ12" s="721"/>
      <c r="AK12" s="721"/>
      <c r="AL12" s="721"/>
      <c r="AM12" s="721"/>
      <c r="AN12" s="721"/>
      <c r="AO12" s="721"/>
      <c r="AP12" s="721"/>
      <c r="AQ12" s="721"/>
      <c r="AR12" s="721"/>
      <c r="AS12" s="721"/>
      <c r="AT12" s="721"/>
      <c r="AU12" s="721"/>
      <c r="AV12" s="721"/>
      <c r="AW12" s="721"/>
      <c r="AX12" s="721"/>
      <c r="AY12" s="721"/>
      <c r="AZ12" s="721"/>
      <c r="BA12" s="721"/>
      <c r="BB12" s="721"/>
      <c r="BC12" s="721"/>
      <c r="BD12" s="721"/>
      <c r="BE12" s="721"/>
      <c r="BF12" s="721"/>
      <c r="BG12" s="721"/>
      <c r="BH12" s="721"/>
      <c r="BI12" s="721"/>
      <c r="BJ12" s="721"/>
      <c r="BK12" s="721"/>
      <c r="BL12" s="721"/>
      <c r="BM12" s="721"/>
      <c r="BN12" s="721"/>
      <c r="BO12" s="721"/>
      <c r="BP12" s="721"/>
      <c r="BQ12" s="721"/>
      <c r="BR12" s="721"/>
      <c r="BS12" s="721"/>
      <c r="BT12" s="721"/>
      <c r="BU12" s="721"/>
      <c r="BV12" s="721"/>
      <c r="BW12" s="721"/>
      <c r="BX12" s="721"/>
      <c r="BY12" s="721"/>
      <c r="BZ12" s="721"/>
      <c r="CA12" s="721"/>
      <c r="CB12" s="721"/>
      <c r="CC12" s="721"/>
      <c r="CD12" s="721"/>
      <c r="CE12" s="721"/>
      <c r="CF12" s="721"/>
      <c r="CG12" s="721"/>
      <c r="CH12" s="721"/>
      <c r="CI12" s="721"/>
      <c r="CJ12" s="721"/>
      <c r="CK12" s="721"/>
      <c r="CL12" s="721"/>
      <c r="CM12" s="721"/>
      <c r="CN12" s="721"/>
      <c r="CO12" s="721"/>
      <c r="CP12" s="721"/>
      <c r="CQ12" s="721"/>
      <c r="CR12" s="721"/>
      <c r="CS12" s="721"/>
      <c r="CT12" s="721"/>
      <c r="CU12" s="721"/>
      <c r="CV12" s="721"/>
      <c r="CW12" s="721"/>
      <c r="CX12" s="721"/>
      <c r="CY12" s="721"/>
      <c r="CZ12" s="721"/>
      <c r="DA12" s="721"/>
      <c r="DB12" s="721"/>
      <c r="DC12" s="721"/>
      <c r="DD12" s="721"/>
      <c r="DE12" s="721"/>
      <c r="DF12" s="721"/>
      <c r="DG12" s="721"/>
      <c r="DH12" s="721"/>
      <c r="DI12" s="721"/>
      <c r="DJ12" s="721"/>
      <c r="DK12" s="721"/>
      <c r="DL12" s="721"/>
      <c r="DM12" s="721"/>
      <c r="DN12" s="721"/>
      <c r="DO12" s="721"/>
      <c r="DP12" s="721"/>
      <c r="DQ12" s="721"/>
      <c r="DR12" s="721"/>
      <c r="DS12" s="721"/>
      <c r="DT12" s="721"/>
      <c r="DU12" s="721"/>
      <c r="DV12" s="721"/>
      <c r="DW12" s="721"/>
      <c r="DX12" s="721"/>
      <c r="DY12" s="721"/>
      <c r="DZ12" s="721"/>
      <c r="EA12" s="721"/>
      <c r="EB12" s="721"/>
      <c r="EC12" s="721"/>
      <c r="ED12" s="721"/>
      <c r="EE12" s="721"/>
      <c r="EF12" s="721"/>
      <c r="EG12" s="721"/>
      <c r="EH12" s="721"/>
      <c r="EI12" s="721"/>
      <c r="EJ12" s="721"/>
      <c r="EK12" s="721"/>
      <c r="EL12" s="721"/>
      <c r="EM12" s="721"/>
      <c r="EN12" s="721"/>
      <c r="EO12" s="721"/>
      <c r="EP12" s="721"/>
      <c r="EQ12" s="721"/>
      <c r="ER12" s="721"/>
      <c r="ES12" s="721"/>
      <c r="ET12" s="721"/>
      <c r="EU12" s="721"/>
      <c r="EV12" s="721"/>
      <c r="EW12" s="721"/>
      <c r="EX12" s="721"/>
      <c r="EY12" s="721"/>
      <c r="EZ12" s="721"/>
      <c r="FA12" s="721"/>
      <c r="FB12" s="721"/>
      <c r="FC12" s="721"/>
      <c r="FD12" s="721"/>
      <c r="FE12" s="721"/>
      <c r="FF12" s="721"/>
      <c r="FG12" s="721"/>
      <c r="FH12" s="721"/>
      <c r="FI12" s="721"/>
      <c r="FJ12" s="721"/>
      <c r="FK12" s="721"/>
      <c r="FL12" s="721"/>
      <c r="FM12" s="721"/>
      <c r="FN12" s="721"/>
      <c r="FO12" s="721"/>
      <c r="FP12" s="721"/>
      <c r="FQ12" s="721"/>
      <c r="FR12" s="721"/>
      <c r="FS12" s="721"/>
      <c r="FT12" s="721"/>
      <c r="FU12" s="721"/>
      <c r="FV12" s="721"/>
      <c r="FW12" s="721"/>
      <c r="FX12" s="721"/>
      <c r="FY12" s="721"/>
      <c r="FZ12" s="721"/>
      <c r="GA12" s="721"/>
      <c r="GB12" s="721"/>
      <c r="GC12" s="721"/>
      <c r="GD12" s="721"/>
      <c r="GE12" s="721"/>
      <c r="GF12" s="721"/>
      <c r="GG12" s="721"/>
      <c r="GH12" s="721"/>
      <c r="GI12" s="721"/>
      <c r="GJ12" s="721"/>
      <c r="GK12" s="721"/>
      <c r="GL12" s="721"/>
      <c r="GM12" s="721"/>
      <c r="GN12" s="721"/>
      <c r="GO12" s="721"/>
      <c r="GP12" s="721"/>
      <c r="GQ12" s="721"/>
      <c r="GR12" s="721"/>
      <c r="GS12" s="721"/>
      <c r="GT12" s="721"/>
      <c r="GU12" s="721"/>
      <c r="GV12" s="721"/>
      <c r="GW12" s="721"/>
      <c r="GX12" s="721"/>
      <c r="GY12" s="721"/>
      <c r="GZ12" s="721"/>
      <c r="HA12" s="721"/>
      <c r="HB12" s="721"/>
      <c r="HC12" s="721"/>
      <c r="HD12" s="721"/>
      <c r="HE12" s="721"/>
      <c r="HF12" s="721"/>
      <c r="HG12" s="721"/>
      <c r="HH12" s="721"/>
      <c r="HI12" s="721"/>
      <c r="HJ12" s="721"/>
      <c r="HK12" s="721"/>
      <c r="HL12" s="721"/>
      <c r="HM12" s="721"/>
      <c r="HN12" s="721"/>
      <c r="HO12" s="721"/>
      <c r="HP12" s="721"/>
      <c r="HQ12" s="721"/>
      <c r="HR12" s="721"/>
      <c r="HS12" s="721"/>
      <c r="HT12" s="721"/>
      <c r="HU12" s="721"/>
      <c r="HV12" s="721"/>
      <c r="HW12" s="721"/>
      <c r="HX12" s="721"/>
      <c r="HY12" s="721"/>
      <c r="HZ12" s="721"/>
      <c r="IA12" s="721"/>
      <c r="IB12" s="721"/>
      <c r="IC12" s="721"/>
      <c r="ID12" s="721"/>
      <c r="IE12" s="721"/>
      <c r="IF12" s="721"/>
      <c r="IG12" s="721"/>
      <c r="IH12" s="721"/>
      <c r="II12" s="721"/>
      <c r="IJ12" s="721"/>
      <c r="IK12" s="721"/>
      <c r="IL12" s="721"/>
      <c r="IM12" s="721"/>
      <c r="IN12" s="721"/>
      <c r="IO12" s="721"/>
      <c r="IP12" s="721"/>
      <c r="IQ12" s="721"/>
      <c r="IR12" s="721"/>
    </row>
    <row r="13" spans="1:254" s="849" customFormat="1" ht="15" customHeight="1">
      <c r="A13" s="2244" t="s">
        <v>604</v>
      </c>
      <c r="B13" s="1963"/>
      <c r="C13" s="1962"/>
      <c r="D13" s="54" t="s">
        <v>243</v>
      </c>
      <c r="E13" s="1082"/>
      <c r="F13" s="5" t="s">
        <v>261</v>
      </c>
      <c r="G13" s="1083"/>
      <c r="H13" s="852"/>
      <c r="I13" s="63"/>
      <c r="J13" s="63"/>
      <c r="K13" s="850"/>
      <c r="L13" s="850"/>
      <c r="M13" s="850"/>
      <c r="N13" s="850"/>
      <c r="O13" s="850"/>
      <c r="P13" s="850"/>
      <c r="Q13" s="850"/>
      <c r="R13" s="841"/>
      <c r="S13" s="841"/>
      <c r="T13" s="841"/>
      <c r="U13" s="841"/>
      <c r="V13" s="841"/>
      <c r="W13" s="841"/>
      <c r="X13" s="841"/>
      <c r="Y13" s="841"/>
      <c r="Z13" s="841"/>
      <c r="AA13" s="841"/>
      <c r="AB13" s="841"/>
      <c r="AC13" s="841"/>
      <c r="AD13" s="841"/>
      <c r="AE13" s="841"/>
      <c r="AF13" s="841"/>
      <c r="AG13" s="841"/>
      <c r="AH13" s="841"/>
      <c r="AI13" s="841"/>
      <c r="AJ13" s="841"/>
      <c r="AK13" s="841"/>
      <c r="AL13" s="841"/>
      <c r="AM13" s="841"/>
      <c r="AN13" s="841"/>
      <c r="AO13" s="841"/>
      <c r="AP13" s="841"/>
      <c r="AQ13" s="841"/>
      <c r="AR13" s="841"/>
      <c r="AS13" s="841"/>
      <c r="AT13" s="841"/>
      <c r="AU13" s="841"/>
      <c r="AV13" s="841"/>
      <c r="AW13" s="841"/>
      <c r="AX13" s="841"/>
      <c r="AY13" s="841"/>
      <c r="AZ13" s="841"/>
      <c r="BA13" s="841"/>
      <c r="BB13" s="841"/>
      <c r="BC13" s="841"/>
      <c r="BD13" s="841"/>
      <c r="BE13" s="841"/>
      <c r="BF13" s="841"/>
      <c r="BG13" s="841"/>
      <c r="BH13" s="841"/>
      <c r="BI13" s="841"/>
      <c r="BJ13" s="841"/>
      <c r="BK13" s="841"/>
      <c r="BL13" s="841"/>
      <c r="BM13" s="841"/>
      <c r="BN13" s="841"/>
      <c r="BO13" s="841"/>
      <c r="BP13" s="841"/>
      <c r="BQ13" s="841"/>
      <c r="BR13" s="841"/>
      <c r="BS13" s="841"/>
      <c r="BT13" s="841"/>
      <c r="BU13" s="841"/>
      <c r="BV13" s="841"/>
      <c r="BW13" s="841"/>
      <c r="BX13" s="841"/>
      <c r="BY13" s="841"/>
      <c r="BZ13" s="841"/>
      <c r="CA13" s="841"/>
      <c r="CB13" s="841"/>
      <c r="CC13" s="841"/>
      <c r="CD13" s="841"/>
      <c r="CE13" s="841"/>
      <c r="CF13" s="841"/>
      <c r="CG13" s="841"/>
      <c r="CH13" s="841"/>
      <c r="CI13" s="841"/>
      <c r="CJ13" s="841"/>
      <c r="CK13" s="841"/>
      <c r="CL13" s="841"/>
      <c r="CM13" s="841"/>
      <c r="CN13" s="841"/>
      <c r="CO13" s="841"/>
      <c r="CP13" s="841"/>
      <c r="CQ13" s="841"/>
      <c r="CR13" s="841"/>
      <c r="CS13" s="841"/>
      <c r="CT13" s="841"/>
      <c r="CU13" s="841"/>
      <c r="CV13" s="841"/>
      <c r="CW13" s="841"/>
      <c r="CX13" s="841"/>
      <c r="CY13" s="841"/>
      <c r="CZ13" s="841"/>
      <c r="DA13" s="841"/>
      <c r="DB13" s="841"/>
      <c r="DC13" s="841"/>
      <c r="DD13" s="841"/>
      <c r="DE13" s="841"/>
      <c r="DF13" s="841"/>
      <c r="DG13" s="841"/>
      <c r="DH13" s="841"/>
      <c r="DI13" s="841"/>
      <c r="DJ13" s="841"/>
      <c r="DK13" s="841"/>
      <c r="DL13" s="841"/>
      <c r="DM13" s="841"/>
      <c r="DN13" s="841"/>
      <c r="DO13" s="841"/>
      <c r="DP13" s="841"/>
      <c r="DQ13" s="841"/>
      <c r="DR13" s="841"/>
      <c r="DS13" s="841"/>
      <c r="DT13" s="841"/>
      <c r="DU13" s="841"/>
      <c r="DV13" s="841"/>
      <c r="DW13" s="841"/>
      <c r="DX13" s="841"/>
      <c r="DY13" s="841"/>
      <c r="DZ13" s="841"/>
      <c r="EA13" s="841"/>
      <c r="EB13" s="841"/>
      <c r="EC13" s="841"/>
      <c r="ED13" s="841"/>
      <c r="EE13" s="841"/>
      <c r="EF13" s="841"/>
      <c r="EG13" s="841"/>
      <c r="EH13" s="841"/>
      <c r="EI13" s="841"/>
      <c r="EJ13" s="841"/>
      <c r="EK13" s="841"/>
      <c r="EL13" s="841"/>
      <c r="EM13" s="841"/>
      <c r="EN13" s="841"/>
      <c r="EO13" s="841"/>
      <c r="EP13" s="841"/>
      <c r="EQ13" s="841"/>
      <c r="ER13" s="841"/>
      <c r="ES13" s="841"/>
      <c r="ET13" s="841"/>
      <c r="EU13" s="841"/>
      <c r="EV13" s="841"/>
      <c r="EW13" s="841"/>
      <c r="EX13" s="841"/>
      <c r="EY13" s="841"/>
      <c r="EZ13" s="841"/>
      <c r="FA13" s="841"/>
      <c r="FB13" s="841"/>
      <c r="FC13" s="841"/>
      <c r="FD13" s="841"/>
      <c r="FE13" s="841"/>
      <c r="FF13" s="841"/>
      <c r="FG13" s="841"/>
      <c r="FH13" s="841"/>
      <c r="FI13" s="841"/>
      <c r="FJ13" s="841"/>
      <c r="FK13" s="841"/>
      <c r="FL13" s="841"/>
      <c r="FM13" s="841"/>
      <c r="FN13" s="841"/>
      <c r="FO13" s="841"/>
      <c r="FP13" s="841"/>
      <c r="FQ13" s="841"/>
      <c r="FR13" s="841"/>
      <c r="FS13" s="841"/>
      <c r="FT13" s="841"/>
      <c r="FU13" s="841"/>
      <c r="FV13" s="841"/>
      <c r="FW13" s="841"/>
      <c r="FX13" s="841"/>
      <c r="FY13" s="841"/>
      <c r="FZ13" s="841"/>
      <c r="GA13" s="841"/>
      <c r="GB13" s="841"/>
      <c r="GC13" s="841"/>
      <c r="GD13" s="841"/>
      <c r="GE13" s="841"/>
      <c r="GF13" s="841"/>
      <c r="GG13" s="841"/>
      <c r="GH13" s="841"/>
      <c r="GI13" s="841"/>
      <c r="GJ13" s="841"/>
      <c r="GK13" s="841"/>
      <c r="GL13" s="841"/>
      <c r="GM13" s="841"/>
      <c r="GN13" s="841"/>
      <c r="GO13" s="841"/>
      <c r="GP13" s="841"/>
      <c r="GQ13" s="841"/>
      <c r="GR13" s="841"/>
      <c r="GS13" s="841"/>
      <c r="GT13" s="841"/>
      <c r="GU13" s="841"/>
      <c r="GV13" s="841"/>
      <c r="GW13" s="841"/>
      <c r="GX13" s="841"/>
      <c r="GY13" s="841"/>
      <c r="GZ13" s="841"/>
      <c r="HA13" s="841"/>
      <c r="HB13" s="841"/>
      <c r="HC13" s="841"/>
      <c r="HD13" s="841"/>
      <c r="HE13" s="841"/>
      <c r="HF13" s="841"/>
      <c r="HG13" s="841"/>
      <c r="HH13" s="841"/>
      <c r="HI13" s="841"/>
      <c r="HJ13" s="841"/>
      <c r="HK13" s="841"/>
      <c r="HL13" s="841"/>
      <c r="HM13" s="841"/>
      <c r="HN13" s="841"/>
      <c r="HO13" s="841"/>
      <c r="HP13" s="841"/>
      <c r="HQ13" s="841"/>
      <c r="HR13" s="841"/>
      <c r="HS13" s="841"/>
      <c r="HT13" s="841"/>
      <c r="HU13" s="841"/>
      <c r="HV13" s="841"/>
      <c r="HW13" s="841"/>
      <c r="HX13" s="841"/>
      <c r="HY13" s="841"/>
      <c r="HZ13" s="841"/>
      <c r="IA13" s="841"/>
      <c r="IB13" s="841"/>
      <c r="IC13" s="841"/>
      <c r="ID13" s="841"/>
      <c r="IE13" s="841"/>
      <c r="IF13" s="841"/>
      <c r="IG13" s="841"/>
      <c r="IH13" s="841"/>
      <c r="II13" s="841"/>
      <c r="IJ13" s="841"/>
      <c r="IK13" s="841"/>
      <c r="IL13" s="841"/>
      <c r="IM13" s="841"/>
      <c r="IN13" s="841"/>
      <c r="IO13" s="841"/>
      <c r="IP13" s="841"/>
      <c r="IQ13" s="841"/>
      <c r="IR13" s="841"/>
      <c r="IS13" s="841"/>
      <c r="IT13" s="841"/>
    </row>
    <row r="14" spans="1:254" s="849" customFormat="1" ht="15" customHeight="1" thickBot="1">
      <c r="A14" s="2245" t="s">
        <v>489</v>
      </c>
      <c r="B14" s="2246"/>
      <c r="C14" s="2247"/>
      <c r="D14" s="54" t="s">
        <v>243</v>
      </c>
      <c r="E14" s="1082"/>
      <c r="F14" s="5" t="s">
        <v>261</v>
      </c>
      <c r="G14" s="1083"/>
      <c r="H14" s="851"/>
      <c r="I14" s="63"/>
      <c r="J14" s="63"/>
      <c r="K14" s="850"/>
      <c r="L14" s="850"/>
      <c r="M14" s="850"/>
      <c r="N14" s="850"/>
      <c r="O14" s="850"/>
      <c r="P14" s="850"/>
      <c r="Q14" s="850"/>
      <c r="R14" s="841"/>
      <c r="S14" s="841"/>
      <c r="T14" s="841"/>
      <c r="U14" s="841"/>
      <c r="V14" s="841"/>
      <c r="W14" s="841"/>
      <c r="X14" s="841"/>
      <c r="Y14" s="841"/>
      <c r="Z14" s="841"/>
      <c r="AA14" s="841"/>
      <c r="AB14" s="841"/>
      <c r="AC14" s="841"/>
      <c r="AD14" s="841"/>
      <c r="AE14" s="841"/>
      <c r="AF14" s="841"/>
      <c r="AG14" s="841"/>
      <c r="AH14" s="841"/>
      <c r="AI14" s="841"/>
      <c r="AJ14" s="841"/>
      <c r="AK14" s="841"/>
      <c r="AL14" s="841"/>
      <c r="AM14" s="841"/>
      <c r="AN14" s="841"/>
      <c r="AO14" s="841"/>
      <c r="AP14" s="841"/>
      <c r="AQ14" s="841"/>
      <c r="AR14" s="841"/>
      <c r="AS14" s="841"/>
      <c r="AT14" s="841"/>
      <c r="AU14" s="841"/>
      <c r="AV14" s="841"/>
      <c r="AW14" s="841"/>
      <c r="AX14" s="841"/>
      <c r="AY14" s="841"/>
      <c r="AZ14" s="841"/>
      <c r="BA14" s="841"/>
      <c r="BB14" s="841"/>
      <c r="BC14" s="841"/>
      <c r="BD14" s="841"/>
      <c r="BE14" s="841"/>
      <c r="BF14" s="841"/>
      <c r="BG14" s="841"/>
      <c r="BH14" s="841"/>
      <c r="BI14" s="841"/>
      <c r="BJ14" s="841"/>
      <c r="BK14" s="841"/>
      <c r="BL14" s="841"/>
      <c r="BM14" s="841"/>
      <c r="BN14" s="841"/>
      <c r="BO14" s="841"/>
      <c r="BP14" s="841"/>
      <c r="BQ14" s="841"/>
      <c r="BR14" s="841"/>
      <c r="BS14" s="841"/>
      <c r="BT14" s="841"/>
      <c r="BU14" s="841"/>
      <c r="BV14" s="841"/>
      <c r="BW14" s="841"/>
      <c r="BX14" s="841"/>
      <c r="BY14" s="841"/>
      <c r="BZ14" s="841"/>
      <c r="CA14" s="841"/>
      <c r="CB14" s="841"/>
      <c r="CC14" s="841"/>
      <c r="CD14" s="841"/>
      <c r="CE14" s="841"/>
      <c r="CF14" s="841"/>
      <c r="CG14" s="841"/>
      <c r="CH14" s="841"/>
      <c r="CI14" s="841"/>
      <c r="CJ14" s="841"/>
      <c r="CK14" s="841"/>
      <c r="CL14" s="841"/>
      <c r="CM14" s="841"/>
      <c r="CN14" s="841"/>
      <c r="CO14" s="841"/>
      <c r="CP14" s="841"/>
      <c r="CQ14" s="841"/>
      <c r="CR14" s="841"/>
      <c r="CS14" s="841"/>
      <c r="CT14" s="841"/>
      <c r="CU14" s="841"/>
      <c r="CV14" s="841"/>
      <c r="CW14" s="841"/>
      <c r="CX14" s="841"/>
      <c r="CY14" s="841"/>
      <c r="CZ14" s="841"/>
      <c r="DA14" s="841"/>
      <c r="DB14" s="841"/>
      <c r="DC14" s="841"/>
      <c r="DD14" s="841"/>
      <c r="DE14" s="841"/>
      <c r="DF14" s="841"/>
      <c r="DG14" s="841"/>
      <c r="DH14" s="841"/>
      <c r="DI14" s="841"/>
      <c r="DJ14" s="841"/>
      <c r="DK14" s="841"/>
      <c r="DL14" s="841"/>
      <c r="DM14" s="841"/>
      <c r="DN14" s="841"/>
      <c r="DO14" s="841"/>
      <c r="DP14" s="841"/>
      <c r="DQ14" s="841"/>
      <c r="DR14" s="841"/>
      <c r="DS14" s="841"/>
      <c r="DT14" s="841"/>
      <c r="DU14" s="841"/>
      <c r="DV14" s="841"/>
      <c r="DW14" s="841"/>
      <c r="DX14" s="841"/>
      <c r="DY14" s="841"/>
      <c r="DZ14" s="841"/>
      <c r="EA14" s="841"/>
      <c r="EB14" s="841"/>
      <c r="EC14" s="841"/>
      <c r="ED14" s="841"/>
      <c r="EE14" s="841"/>
      <c r="EF14" s="841"/>
      <c r="EG14" s="841"/>
      <c r="EH14" s="841"/>
      <c r="EI14" s="841"/>
      <c r="EJ14" s="841"/>
      <c r="EK14" s="841"/>
      <c r="EL14" s="841"/>
      <c r="EM14" s="841"/>
      <c r="EN14" s="841"/>
      <c r="EO14" s="841"/>
      <c r="EP14" s="841"/>
      <c r="EQ14" s="841"/>
      <c r="ER14" s="841"/>
      <c r="ES14" s="841"/>
      <c r="ET14" s="841"/>
      <c r="EU14" s="841"/>
      <c r="EV14" s="841"/>
      <c r="EW14" s="841"/>
      <c r="EX14" s="841"/>
      <c r="EY14" s="841"/>
      <c r="EZ14" s="841"/>
      <c r="FA14" s="841"/>
      <c r="FB14" s="841"/>
      <c r="FC14" s="841"/>
      <c r="FD14" s="841"/>
      <c r="FE14" s="841"/>
      <c r="FF14" s="841"/>
      <c r="FG14" s="841"/>
      <c r="FH14" s="841"/>
      <c r="FI14" s="841"/>
      <c r="FJ14" s="841"/>
      <c r="FK14" s="841"/>
      <c r="FL14" s="841"/>
      <c r="FM14" s="841"/>
      <c r="FN14" s="841"/>
      <c r="FO14" s="841"/>
      <c r="FP14" s="841"/>
      <c r="FQ14" s="841"/>
      <c r="FR14" s="841"/>
      <c r="FS14" s="841"/>
      <c r="FT14" s="841"/>
      <c r="FU14" s="841"/>
      <c r="FV14" s="841"/>
      <c r="FW14" s="841"/>
      <c r="FX14" s="841"/>
      <c r="FY14" s="841"/>
      <c r="FZ14" s="841"/>
      <c r="GA14" s="841"/>
      <c r="GB14" s="841"/>
      <c r="GC14" s="841"/>
      <c r="GD14" s="841"/>
      <c r="GE14" s="841"/>
      <c r="GF14" s="841"/>
      <c r="GG14" s="841"/>
      <c r="GH14" s="841"/>
      <c r="GI14" s="841"/>
      <c r="GJ14" s="841"/>
      <c r="GK14" s="841"/>
      <c r="GL14" s="841"/>
      <c r="GM14" s="841"/>
      <c r="GN14" s="841"/>
      <c r="GO14" s="841"/>
      <c r="GP14" s="841"/>
      <c r="GQ14" s="841"/>
      <c r="GR14" s="841"/>
      <c r="GS14" s="841"/>
      <c r="GT14" s="841"/>
      <c r="GU14" s="841"/>
      <c r="GV14" s="841"/>
      <c r="GW14" s="841"/>
      <c r="GX14" s="841"/>
      <c r="GY14" s="841"/>
      <c r="GZ14" s="841"/>
      <c r="HA14" s="841"/>
      <c r="HB14" s="841"/>
      <c r="HC14" s="841"/>
      <c r="HD14" s="841"/>
      <c r="HE14" s="841"/>
      <c r="HF14" s="841"/>
      <c r="HG14" s="841"/>
      <c r="HH14" s="841"/>
      <c r="HI14" s="841"/>
      <c r="HJ14" s="841"/>
      <c r="HK14" s="841"/>
      <c r="HL14" s="841"/>
      <c r="HM14" s="841"/>
      <c r="HN14" s="841"/>
      <c r="HO14" s="841"/>
      <c r="HP14" s="841"/>
      <c r="HQ14" s="841"/>
      <c r="HR14" s="841"/>
      <c r="HS14" s="841"/>
      <c r="HT14" s="841"/>
      <c r="HU14" s="841"/>
      <c r="HV14" s="841"/>
      <c r="HW14" s="841"/>
      <c r="HX14" s="841"/>
      <c r="HY14" s="841"/>
      <c r="HZ14" s="841"/>
      <c r="IA14" s="841"/>
      <c r="IB14" s="841"/>
      <c r="IC14" s="841"/>
      <c r="ID14" s="841"/>
      <c r="IE14" s="841"/>
      <c r="IF14" s="841"/>
      <c r="IG14" s="841"/>
      <c r="IH14" s="841"/>
      <c r="II14" s="841"/>
      <c r="IJ14" s="841"/>
      <c r="IK14" s="841"/>
      <c r="IL14" s="841"/>
      <c r="IM14" s="841"/>
      <c r="IN14" s="841"/>
      <c r="IO14" s="841"/>
      <c r="IP14" s="841"/>
      <c r="IQ14" s="841"/>
      <c r="IR14" s="841"/>
      <c r="IS14" s="841"/>
      <c r="IT14" s="841"/>
    </row>
    <row r="15" spans="1:254" ht="21" customHeight="1">
      <c r="A15" s="72"/>
      <c r="B15" s="72"/>
      <c r="C15" s="72"/>
      <c r="D15" s="72"/>
      <c r="E15" s="72"/>
      <c r="F15" s="72"/>
      <c r="G15" s="72"/>
      <c r="H15" s="72"/>
      <c r="I15" s="72"/>
      <c r="J15" s="72"/>
      <c r="R15" s="841"/>
      <c r="S15" s="841"/>
      <c r="T15" s="841"/>
      <c r="U15" s="841"/>
      <c r="V15" s="841"/>
      <c r="W15" s="841"/>
      <c r="X15" s="841"/>
      <c r="Y15" s="841"/>
      <c r="Z15" s="841"/>
      <c r="AA15" s="841"/>
      <c r="AB15" s="841"/>
      <c r="AC15" s="841"/>
      <c r="AD15" s="841"/>
      <c r="AE15" s="841"/>
      <c r="AF15" s="841"/>
      <c r="AG15" s="841"/>
      <c r="AH15" s="841"/>
      <c r="AI15" s="841"/>
      <c r="AJ15" s="841"/>
      <c r="AK15" s="841"/>
      <c r="AL15" s="841"/>
      <c r="AM15" s="841"/>
      <c r="AN15" s="841"/>
      <c r="AO15" s="841"/>
      <c r="AP15" s="841"/>
      <c r="AQ15" s="841"/>
      <c r="AR15" s="841"/>
      <c r="AS15" s="841"/>
      <c r="AT15" s="841"/>
      <c r="AU15" s="841"/>
      <c r="AV15" s="841"/>
      <c r="AW15" s="841"/>
      <c r="AX15" s="841"/>
      <c r="AY15" s="841"/>
      <c r="AZ15" s="841"/>
      <c r="BA15" s="841"/>
      <c r="BB15" s="841"/>
      <c r="BC15" s="841"/>
      <c r="BD15" s="841"/>
      <c r="BE15" s="841"/>
      <c r="BF15" s="841"/>
      <c r="BG15" s="841"/>
      <c r="BH15" s="841"/>
      <c r="BI15" s="841"/>
      <c r="BJ15" s="841"/>
      <c r="BK15" s="841"/>
      <c r="BL15" s="841"/>
      <c r="BM15" s="841"/>
      <c r="BN15" s="841"/>
      <c r="BO15" s="841"/>
      <c r="BP15" s="841"/>
      <c r="BQ15" s="841"/>
      <c r="BR15" s="841"/>
      <c r="BS15" s="841"/>
      <c r="BT15" s="841"/>
      <c r="BU15" s="841"/>
      <c r="BV15" s="841"/>
      <c r="BW15" s="841"/>
      <c r="BX15" s="841"/>
      <c r="BY15" s="841"/>
      <c r="BZ15" s="841"/>
      <c r="CA15" s="841"/>
      <c r="CB15" s="841"/>
      <c r="CC15" s="841"/>
      <c r="CD15" s="841"/>
      <c r="CE15" s="841"/>
      <c r="CF15" s="841"/>
      <c r="CG15" s="841"/>
      <c r="CH15" s="841"/>
      <c r="CI15" s="841"/>
      <c r="CJ15" s="841"/>
      <c r="CK15" s="841"/>
      <c r="CL15" s="841"/>
      <c r="CM15" s="841"/>
      <c r="CN15" s="841"/>
      <c r="CO15" s="841"/>
      <c r="CP15" s="841"/>
      <c r="CQ15" s="841"/>
      <c r="CR15" s="841"/>
      <c r="CS15" s="841"/>
      <c r="CT15" s="841"/>
      <c r="CU15" s="841"/>
      <c r="CV15" s="841"/>
      <c r="CW15" s="841"/>
      <c r="CX15" s="841"/>
      <c r="CY15" s="841"/>
      <c r="CZ15" s="841"/>
      <c r="DA15" s="841"/>
      <c r="DB15" s="841"/>
      <c r="DC15" s="841"/>
      <c r="DD15" s="841"/>
      <c r="DE15" s="841"/>
      <c r="DF15" s="841"/>
      <c r="DG15" s="841"/>
      <c r="DH15" s="841"/>
      <c r="DI15" s="841"/>
      <c r="DJ15" s="841"/>
      <c r="DK15" s="841"/>
      <c r="DL15" s="841"/>
      <c r="DM15" s="841"/>
      <c r="DN15" s="841"/>
      <c r="DO15" s="841"/>
      <c r="DP15" s="841"/>
      <c r="DQ15" s="841"/>
      <c r="DR15" s="841"/>
      <c r="DS15" s="841"/>
      <c r="DT15" s="841"/>
      <c r="DU15" s="841"/>
      <c r="DV15" s="841"/>
      <c r="DW15" s="841"/>
      <c r="DX15" s="841"/>
      <c r="DY15" s="841"/>
      <c r="DZ15" s="841"/>
      <c r="EA15" s="841"/>
      <c r="EB15" s="841"/>
      <c r="EC15" s="841"/>
      <c r="ED15" s="841"/>
      <c r="EE15" s="841"/>
      <c r="EF15" s="841"/>
      <c r="EG15" s="841"/>
      <c r="EH15" s="841"/>
      <c r="EI15" s="841"/>
      <c r="EJ15" s="841"/>
      <c r="EK15" s="841"/>
      <c r="EL15" s="841"/>
      <c r="EM15" s="841"/>
      <c r="EN15" s="841"/>
      <c r="EO15" s="841"/>
      <c r="EP15" s="841"/>
      <c r="EQ15" s="841"/>
      <c r="ER15" s="841"/>
      <c r="ES15" s="841"/>
      <c r="ET15" s="841"/>
      <c r="EU15" s="841"/>
      <c r="EV15" s="841"/>
      <c r="EW15" s="841"/>
      <c r="EX15" s="841"/>
      <c r="EY15" s="841"/>
      <c r="EZ15" s="841"/>
      <c r="FA15" s="841"/>
      <c r="FB15" s="841"/>
      <c r="FC15" s="841"/>
      <c r="FD15" s="841"/>
      <c r="FE15" s="841"/>
      <c r="FF15" s="841"/>
      <c r="FG15" s="841"/>
      <c r="FH15" s="841"/>
      <c r="FI15" s="841"/>
      <c r="FJ15" s="841"/>
      <c r="FK15" s="841"/>
      <c r="FL15" s="841"/>
      <c r="FM15" s="841"/>
      <c r="FN15" s="841"/>
      <c r="FO15" s="841"/>
      <c r="FP15" s="841"/>
      <c r="FQ15" s="841"/>
      <c r="FR15" s="841"/>
      <c r="FS15" s="841"/>
      <c r="FT15" s="841"/>
      <c r="FU15" s="841"/>
      <c r="FV15" s="841"/>
      <c r="FW15" s="841"/>
      <c r="FX15" s="841"/>
      <c r="FY15" s="841"/>
      <c r="FZ15" s="841"/>
      <c r="GA15" s="841"/>
      <c r="GB15" s="841"/>
      <c r="GC15" s="841"/>
      <c r="GD15" s="841"/>
      <c r="GE15" s="841"/>
      <c r="GF15" s="841"/>
      <c r="GG15" s="841"/>
      <c r="GH15" s="841"/>
      <c r="GI15" s="841"/>
      <c r="GJ15" s="841"/>
      <c r="GK15" s="841"/>
      <c r="GL15" s="841"/>
      <c r="GM15" s="841"/>
      <c r="GN15" s="841"/>
      <c r="GO15" s="841"/>
      <c r="GP15" s="841"/>
      <c r="GQ15" s="841"/>
      <c r="GR15" s="841"/>
      <c r="GS15" s="841"/>
      <c r="GT15" s="841"/>
      <c r="GU15" s="841"/>
      <c r="GV15" s="841"/>
      <c r="GW15" s="841"/>
      <c r="GX15" s="841"/>
      <c r="GY15" s="841"/>
      <c r="GZ15" s="841"/>
      <c r="HA15" s="841"/>
      <c r="HB15" s="841"/>
      <c r="HC15" s="841"/>
      <c r="HD15" s="841"/>
      <c r="HE15" s="841"/>
      <c r="HF15" s="841"/>
      <c r="HG15" s="841"/>
      <c r="HH15" s="841"/>
      <c r="HI15" s="841"/>
      <c r="HJ15" s="841"/>
      <c r="HK15" s="841"/>
      <c r="HL15" s="841"/>
      <c r="HM15" s="841"/>
      <c r="HN15" s="841"/>
      <c r="HO15" s="841"/>
      <c r="HP15" s="841"/>
      <c r="HQ15" s="841"/>
      <c r="HR15" s="841"/>
      <c r="HS15" s="841"/>
      <c r="HT15" s="841"/>
      <c r="HU15" s="841"/>
      <c r="HV15" s="841"/>
      <c r="HW15" s="841"/>
      <c r="HX15" s="841"/>
      <c r="HY15" s="841"/>
      <c r="HZ15" s="841"/>
      <c r="IA15" s="841"/>
      <c r="IB15" s="841"/>
      <c r="IC15" s="841"/>
      <c r="ID15" s="841"/>
      <c r="IE15" s="841"/>
      <c r="IF15" s="841"/>
      <c r="IG15" s="841"/>
      <c r="IH15" s="841"/>
      <c r="II15" s="841"/>
      <c r="IJ15" s="841"/>
      <c r="IK15" s="841"/>
      <c r="IL15" s="841"/>
      <c r="IM15" s="841"/>
      <c r="IN15" s="841"/>
      <c r="IO15" s="841"/>
      <c r="IP15" s="841"/>
      <c r="IQ15" s="841"/>
      <c r="IR15" s="841"/>
      <c r="IS15" s="841"/>
      <c r="IT15" s="841"/>
    </row>
    <row r="16" spans="1:254" s="840" customFormat="1" ht="18">
      <c r="A16" s="1932" t="s">
        <v>509</v>
      </c>
      <c r="B16" s="1933"/>
      <c r="C16" s="1933"/>
      <c r="D16" s="1933"/>
      <c r="E16" s="1933"/>
      <c r="F16" s="1933"/>
      <c r="G16" s="1933"/>
      <c r="H16" s="1933"/>
      <c r="I16" s="1933"/>
      <c r="J16" s="1933"/>
      <c r="K16" s="841"/>
      <c r="L16" s="841"/>
      <c r="M16" s="841"/>
      <c r="N16" s="841"/>
      <c r="O16" s="841"/>
      <c r="P16" s="841"/>
      <c r="Q16" s="841"/>
      <c r="R16" s="841"/>
      <c r="S16" s="841"/>
      <c r="T16" s="841"/>
      <c r="U16" s="841"/>
      <c r="V16" s="841"/>
      <c r="W16" s="841"/>
      <c r="X16" s="841"/>
      <c r="Y16" s="841"/>
      <c r="Z16" s="841"/>
      <c r="AA16" s="841"/>
      <c r="AB16" s="841"/>
      <c r="AC16" s="841"/>
      <c r="AD16" s="841"/>
      <c r="AE16" s="841"/>
      <c r="AF16" s="841"/>
      <c r="AG16" s="841"/>
      <c r="AH16" s="841"/>
      <c r="AI16" s="841"/>
      <c r="AJ16" s="841"/>
      <c r="AK16" s="841"/>
      <c r="AL16" s="841"/>
      <c r="AM16" s="841"/>
      <c r="AN16" s="841"/>
      <c r="AO16" s="841"/>
      <c r="AP16" s="841"/>
      <c r="AQ16" s="841"/>
      <c r="AR16" s="841"/>
      <c r="AS16" s="841"/>
      <c r="AT16" s="841"/>
      <c r="AU16" s="841"/>
      <c r="AV16" s="841"/>
      <c r="AW16" s="841"/>
      <c r="AX16" s="841"/>
      <c r="AY16" s="841"/>
      <c r="AZ16" s="841"/>
      <c r="BA16" s="841"/>
      <c r="BB16" s="841"/>
      <c r="BC16" s="841"/>
      <c r="BD16" s="841"/>
      <c r="BE16" s="841"/>
      <c r="BF16" s="841"/>
      <c r="BG16" s="841"/>
      <c r="BH16" s="841"/>
      <c r="BI16" s="841"/>
      <c r="BJ16" s="841"/>
      <c r="BK16" s="841"/>
      <c r="BL16" s="841"/>
      <c r="BM16" s="841"/>
      <c r="BN16" s="841"/>
      <c r="BO16" s="841"/>
      <c r="BP16" s="841"/>
      <c r="BQ16" s="841"/>
      <c r="BR16" s="841"/>
      <c r="BS16" s="841"/>
      <c r="BT16" s="841"/>
      <c r="BU16" s="841"/>
      <c r="BV16" s="841"/>
      <c r="BW16" s="841"/>
      <c r="BX16" s="841"/>
      <c r="BY16" s="841"/>
      <c r="BZ16" s="841"/>
      <c r="CA16" s="841"/>
      <c r="CB16" s="841"/>
      <c r="CC16" s="841"/>
      <c r="CD16" s="841"/>
      <c r="CE16" s="841"/>
      <c r="CF16" s="841"/>
      <c r="CG16" s="841"/>
      <c r="CH16" s="841"/>
      <c r="CI16" s="841"/>
      <c r="CJ16" s="841"/>
      <c r="CK16" s="841"/>
      <c r="CL16" s="841"/>
      <c r="CM16" s="841"/>
      <c r="CN16" s="841"/>
      <c r="CO16" s="841"/>
      <c r="CP16" s="841"/>
      <c r="CQ16" s="841"/>
      <c r="CR16" s="841"/>
      <c r="CS16" s="841"/>
      <c r="CT16" s="841"/>
      <c r="CU16" s="841"/>
      <c r="CV16" s="841"/>
      <c r="CW16" s="841"/>
      <c r="CX16" s="841"/>
      <c r="CY16" s="841"/>
      <c r="CZ16" s="841"/>
      <c r="DA16" s="841"/>
      <c r="DB16" s="841"/>
      <c r="DC16" s="841"/>
      <c r="DD16" s="841"/>
      <c r="DE16" s="841"/>
      <c r="DF16" s="841"/>
      <c r="DG16" s="841"/>
      <c r="DH16" s="841"/>
      <c r="DI16" s="841"/>
      <c r="DJ16" s="841"/>
      <c r="DK16" s="841"/>
      <c r="DL16" s="841"/>
      <c r="DM16" s="841"/>
      <c r="DN16" s="841"/>
      <c r="DO16" s="841"/>
      <c r="DP16" s="841"/>
      <c r="DQ16" s="841"/>
      <c r="DR16" s="841"/>
      <c r="DS16" s="841"/>
      <c r="DT16" s="841"/>
      <c r="DU16" s="841"/>
      <c r="DV16" s="841"/>
      <c r="DW16" s="841"/>
      <c r="DX16" s="841"/>
      <c r="DY16" s="841"/>
      <c r="DZ16" s="841"/>
      <c r="EA16" s="841"/>
      <c r="EB16" s="841"/>
      <c r="EC16" s="841"/>
      <c r="ED16" s="841"/>
      <c r="EE16" s="841"/>
      <c r="EF16" s="841"/>
      <c r="EG16" s="841"/>
      <c r="EH16" s="841"/>
      <c r="EI16" s="841"/>
      <c r="EJ16" s="841"/>
      <c r="EK16" s="841"/>
      <c r="EL16" s="841"/>
      <c r="EM16" s="841"/>
      <c r="EN16" s="841"/>
      <c r="EO16" s="841"/>
      <c r="EP16" s="841"/>
      <c r="EQ16" s="841"/>
      <c r="ER16" s="841"/>
      <c r="ES16" s="841"/>
      <c r="ET16" s="841"/>
      <c r="EU16" s="841"/>
      <c r="EV16" s="841"/>
      <c r="EW16" s="841"/>
      <c r="EX16" s="841"/>
      <c r="EY16" s="841"/>
      <c r="EZ16" s="841"/>
      <c r="FA16" s="841"/>
      <c r="FB16" s="841"/>
      <c r="FC16" s="841"/>
      <c r="FD16" s="841"/>
      <c r="FE16" s="841"/>
      <c r="FF16" s="841"/>
      <c r="FG16" s="841"/>
      <c r="FH16" s="841"/>
      <c r="FI16" s="841"/>
      <c r="FJ16" s="841"/>
      <c r="FK16" s="841"/>
      <c r="FL16" s="841"/>
      <c r="FM16" s="841"/>
      <c r="FN16" s="841"/>
      <c r="FO16" s="841"/>
      <c r="FP16" s="841"/>
      <c r="FQ16" s="841"/>
      <c r="FR16" s="841"/>
      <c r="FS16" s="841"/>
      <c r="FT16" s="841"/>
      <c r="FU16" s="841"/>
      <c r="FV16" s="841"/>
      <c r="FW16" s="841"/>
      <c r="FX16" s="841"/>
      <c r="FY16" s="841"/>
      <c r="FZ16" s="841"/>
      <c r="GA16" s="841"/>
      <c r="GB16" s="841"/>
      <c r="GC16" s="841"/>
      <c r="GD16" s="841"/>
      <c r="GE16" s="841"/>
      <c r="GF16" s="841"/>
      <c r="GG16" s="841"/>
      <c r="GH16" s="841"/>
      <c r="GI16" s="841"/>
      <c r="GJ16" s="841"/>
      <c r="GK16" s="841"/>
      <c r="GL16" s="841"/>
      <c r="GM16" s="841"/>
      <c r="GN16" s="841"/>
      <c r="GO16" s="841"/>
      <c r="GP16" s="841"/>
      <c r="GQ16" s="841"/>
      <c r="GR16" s="841"/>
      <c r="GS16" s="841"/>
      <c r="GT16" s="841"/>
      <c r="GU16" s="841"/>
      <c r="GV16" s="841"/>
      <c r="GW16" s="841"/>
      <c r="GX16" s="841"/>
      <c r="GY16" s="841"/>
      <c r="GZ16" s="841"/>
      <c r="HA16" s="841"/>
      <c r="HB16" s="841"/>
      <c r="HC16" s="841"/>
      <c r="HD16" s="841"/>
      <c r="HE16" s="841"/>
      <c r="HF16" s="841"/>
      <c r="HG16" s="841"/>
      <c r="HH16" s="841"/>
      <c r="HI16" s="841"/>
      <c r="HJ16" s="841"/>
      <c r="HK16" s="841"/>
      <c r="HL16" s="841"/>
      <c r="HM16" s="841"/>
      <c r="HN16" s="841"/>
      <c r="HO16" s="841"/>
      <c r="HP16" s="841"/>
      <c r="HQ16" s="841"/>
      <c r="HR16" s="841"/>
      <c r="HS16" s="841"/>
      <c r="HT16" s="841"/>
      <c r="HU16" s="841"/>
      <c r="HV16" s="841"/>
      <c r="HW16" s="841"/>
      <c r="HX16" s="841"/>
      <c r="HY16" s="841"/>
      <c r="HZ16" s="841"/>
      <c r="IA16" s="841"/>
      <c r="IB16" s="841"/>
      <c r="IC16" s="841"/>
      <c r="ID16" s="841"/>
      <c r="IE16" s="841"/>
      <c r="IF16" s="841"/>
      <c r="IG16" s="841"/>
      <c r="IH16" s="841"/>
      <c r="II16" s="841"/>
      <c r="IJ16" s="841"/>
      <c r="IK16" s="841"/>
      <c r="IL16" s="841"/>
      <c r="IM16" s="841"/>
      <c r="IN16" s="841"/>
      <c r="IO16" s="841"/>
      <c r="IP16" s="841"/>
      <c r="IQ16" s="841"/>
      <c r="IR16" s="841"/>
      <c r="IS16" s="841"/>
      <c r="IT16" s="841"/>
    </row>
    <row r="17" spans="1:10" s="836" customFormat="1" ht="22.5" customHeight="1">
      <c r="A17" s="75" t="s">
        <v>466</v>
      </c>
      <c r="B17" s="837"/>
      <c r="C17" s="837"/>
      <c r="D17" s="837"/>
      <c r="E17" s="837"/>
      <c r="F17" s="837"/>
      <c r="G17" s="837"/>
      <c r="H17" s="837"/>
      <c r="I17" s="837"/>
      <c r="J17" s="848" t="s">
        <v>465</v>
      </c>
    </row>
    <row r="18" spans="1:10" s="836" customFormat="1" ht="22.5" customHeight="1">
      <c r="A18" s="75"/>
      <c r="B18" s="837"/>
      <c r="C18" s="837"/>
      <c r="D18" s="837"/>
      <c r="E18" s="837"/>
      <c r="F18" s="837"/>
      <c r="G18" s="837"/>
      <c r="H18" s="837"/>
      <c r="I18" s="837"/>
      <c r="J18" s="848"/>
    </row>
    <row r="19" spans="1:10" s="836" customFormat="1" ht="14.25">
      <c r="A19" s="75"/>
      <c r="B19" s="2243" t="s">
        <v>260</v>
      </c>
      <c r="C19" s="2218" t="s">
        <v>464</v>
      </c>
      <c r="D19" s="2219"/>
      <c r="E19" s="2219"/>
      <c r="F19" s="2219"/>
      <c r="G19" s="2219"/>
      <c r="H19" s="2219"/>
      <c r="I19" s="2219"/>
      <c r="J19" s="2223"/>
    </row>
    <row r="20" spans="1:10" s="836" customFormat="1" ht="14.25">
      <c r="A20" s="845">
        <v>1</v>
      </c>
      <c r="B20" s="2200"/>
      <c r="C20" s="2219"/>
      <c r="D20" s="2219"/>
      <c r="E20" s="2219"/>
      <c r="F20" s="2219"/>
      <c r="G20" s="2219"/>
      <c r="H20" s="2219"/>
      <c r="I20" s="2219"/>
      <c r="J20" s="2224"/>
    </row>
    <row r="21" spans="1:10" s="836" customFormat="1" ht="14.25">
      <c r="A21" s="845"/>
      <c r="B21" s="2199" t="s">
        <v>260</v>
      </c>
      <c r="C21" s="2218" t="s">
        <v>463</v>
      </c>
      <c r="D21" s="2219"/>
      <c r="E21" s="2219"/>
      <c r="F21" s="2219"/>
      <c r="G21" s="2219"/>
      <c r="H21" s="2219"/>
      <c r="I21" s="2219"/>
      <c r="J21" s="2207"/>
    </row>
    <row r="22" spans="1:10" s="836" customFormat="1" ht="14.25">
      <c r="A22" s="845">
        <v>2</v>
      </c>
      <c r="B22" s="2200"/>
      <c r="C22" s="2219"/>
      <c r="D22" s="2219"/>
      <c r="E22" s="2219"/>
      <c r="F22" s="2219"/>
      <c r="G22" s="2219"/>
      <c r="H22" s="2219"/>
      <c r="I22" s="2219"/>
      <c r="J22" s="2198"/>
    </row>
    <row r="23" spans="1:10" s="836" customFormat="1" ht="14.25">
      <c r="A23" s="845"/>
      <c r="B23" s="2199" t="s">
        <v>260</v>
      </c>
      <c r="C23" s="2222" t="s">
        <v>462</v>
      </c>
      <c r="D23" s="2219"/>
      <c r="E23" s="2219"/>
      <c r="F23" s="2219"/>
      <c r="G23" s="2219"/>
      <c r="H23" s="2219"/>
      <c r="I23" s="846"/>
      <c r="J23" s="2197"/>
    </row>
    <row r="24" spans="1:10" s="836" customFormat="1" ht="14.25">
      <c r="A24" s="845">
        <v>3</v>
      </c>
      <c r="B24" s="2200"/>
      <c r="C24" s="2219"/>
      <c r="D24" s="2219"/>
      <c r="E24" s="2219"/>
      <c r="F24" s="2219"/>
      <c r="G24" s="2219"/>
      <c r="H24" s="2219"/>
      <c r="I24" s="846"/>
      <c r="J24" s="2198"/>
    </row>
    <row r="25" spans="1:10" s="836" customFormat="1" ht="14.25">
      <c r="A25" s="845"/>
      <c r="B25" s="2199" t="s">
        <v>260</v>
      </c>
      <c r="C25" s="2222" t="s">
        <v>461</v>
      </c>
      <c r="D25" s="2205"/>
      <c r="E25" s="2205"/>
      <c r="F25" s="2205"/>
      <c r="G25" s="2205"/>
      <c r="H25" s="2205"/>
      <c r="I25" s="846"/>
      <c r="J25" s="2197"/>
    </row>
    <row r="26" spans="1:10" s="836" customFormat="1" ht="14.25">
      <c r="A26" s="845">
        <v>4</v>
      </c>
      <c r="B26" s="2200"/>
      <c r="C26" s="2205"/>
      <c r="D26" s="2205"/>
      <c r="E26" s="2205"/>
      <c r="F26" s="2205"/>
      <c r="G26" s="2205"/>
      <c r="H26" s="2205"/>
      <c r="I26" s="847"/>
      <c r="J26" s="2198"/>
    </row>
    <row r="27" spans="1:10" s="836" customFormat="1" ht="14.25">
      <c r="A27" s="845"/>
      <c r="B27" s="2199" t="s">
        <v>260</v>
      </c>
      <c r="C27" s="2204" t="s">
        <v>605</v>
      </c>
      <c r="D27" s="2205"/>
      <c r="E27" s="2205"/>
      <c r="F27" s="2205"/>
      <c r="G27" s="2205"/>
      <c r="H27" s="2205"/>
      <c r="I27" s="847"/>
      <c r="J27" s="2197"/>
    </row>
    <row r="28" spans="1:10" s="836" customFormat="1" ht="14.25">
      <c r="A28" s="845">
        <v>5</v>
      </c>
      <c r="B28" s="2200"/>
      <c r="C28" s="2205"/>
      <c r="D28" s="2205"/>
      <c r="E28" s="2205"/>
      <c r="F28" s="2205"/>
      <c r="G28" s="2205"/>
      <c r="H28" s="2205"/>
      <c r="I28" s="846"/>
      <c r="J28" s="2198"/>
    </row>
    <row r="29" spans="1:10" s="836" customFormat="1" ht="14.25">
      <c r="A29" s="845"/>
      <c r="B29" s="2199" t="s">
        <v>260</v>
      </c>
      <c r="C29" s="2204" t="s">
        <v>606</v>
      </c>
      <c r="D29" s="2205"/>
      <c r="E29" s="2205"/>
      <c r="F29" s="2205"/>
      <c r="G29" s="2205"/>
      <c r="H29" s="2205"/>
      <c r="I29" s="2205"/>
      <c r="J29" s="2207"/>
    </row>
    <row r="30" spans="1:10" s="836" customFormat="1" ht="14.25">
      <c r="A30" s="845">
        <v>6</v>
      </c>
      <c r="B30" s="2200"/>
      <c r="C30" s="2205"/>
      <c r="D30" s="2205"/>
      <c r="E30" s="2205"/>
      <c r="F30" s="2205"/>
      <c r="G30" s="2205"/>
      <c r="H30" s="2205"/>
      <c r="I30" s="2205"/>
      <c r="J30" s="2208"/>
    </row>
    <row r="31" spans="1:10" s="836" customFormat="1" ht="27" customHeight="1">
      <c r="A31" s="837"/>
      <c r="B31" s="77"/>
      <c r="C31" s="842"/>
      <c r="D31" s="837"/>
      <c r="E31" s="837"/>
      <c r="F31" s="837"/>
      <c r="G31" s="837"/>
      <c r="H31" s="837"/>
      <c r="I31" s="844"/>
      <c r="J31" s="1153"/>
    </row>
    <row r="32" spans="1:10" s="836" customFormat="1" ht="7.5" customHeight="1" hidden="1">
      <c r="A32" s="837"/>
      <c r="B32" s="802"/>
      <c r="C32" s="842"/>
      <c r="D32" s="837"/>
      <c r="E32" s="837"/>
      <c r="F32" s="837"/>
      <c r="G32" s="837"/>
      <c r="H32" s="837"/>
      <c r="I32" s="844"/>
      <c r="J32" s="843"/>
    </row>
    <row r="33" spans="1:254" s="840" customFormat="1" ht="18">
      <c r="A33" s="2220" t="s">
        <v>510</v>
      </c>
      <c r="B33" s="2221"/>
      <c r="C33" s="2221"/>
      <c r="D33" s="2221"/>
      <c r="E33" s="2221"/>
      <c r="F33" s="2221"/>
      <c r="G33" s="2221"/>
      <c r="H33" s="2221"/>
      <c r="I33" s="2221"/>
      <c r="J33" s="2221"/>
      <c r="K33" s="841"/>
      <c r="L33" s="841"/>
      <c r="M33" s="841"/>
      <c r="N33" s="841"/>
      <c r="O33" s="841"/>
      <c r="P33" s="841"/>
      <c r="Q33" s="841"/>
      <c r="R33" s="841"/>
      <c r="S33" s="841"/>
      <c r="T33" s="841"/>
      <c r="U33" s="841"/>
      <c r="V33" s="841"/>
      <c r="W33" s="841"/>
      <c r="X33" s="841"/>
      <c r="Y33" s="841"/>
      <c r="Z33" s="841"/>
      <c r="AA33" s="841"/>
      <c r="AB33" s="841"/>
      <c r="AC33" s="841"/>
      <c r="AD33" s="841"/>
      <c r="AE33" s="841"/>
      <c r="AF33" s="841"/>
      <c r="AG33" s="841"/>
      <c r="AH33" s="841"/>
      <c r="AI33" s="841"/>
      <c r="AJ33" s="841"/>
      <c r="AK33" s="841"/>
      <c r="AL33" s="841"/>
      <c r="AM33" s="841"/>
      <c r="AN33" s="841"/>
      <c r="AO33" s="841"/>
      <c r="AP33" s="841"/>
      <c r="AQ33" s="841"/>
      <c r="AR33" s="841"/>
      <c r="AS33" s="841"/>
      <c r="AT33" s="841"/>
      <c r="AU33" s="841"/>
      <c r="AV33" s="841"/>
      <c r="AW33" s="841"/>
      <c r="AX33" s="841"/>
      <c r="AY33" s="841"/>
      <c r="AZ33" s="841"/>
      <c r="BA33" s="841"/>
      <c r="BB33" s="841"/>
      <c r="BC33" s="841"/>
      <c r="BD33" s="841"/>
      <c r="BE33" s="841"/>
      <c r="BF33" s="841"/>
      <c r="BG33" s="841"/>
      <c r="BH33" s="841"/>
      <c r="BI33" s="841"/>
      <c r="BJ33" s="841"/>
      <c r="BK33" s="841"/>
      <c r="BL33" s="841"/>
      <c r="BM33" s="841"/>
      <c r="BN33" s="841"/>
      <c r="BO33" s="841"/>
      <c r="BP33" s="841"/>
      <c r="BQ33" s="841"/>
      <c r="BR33" s="841"/>
      <c r="BS33" s="841"/>
      <c r="BT33" s="841"/>
      <c r="BU33" s="841"/>
      <c r="BV33" s="841"/>
      <c r="BW33" s="841"/>
      <c r="BX33" s="841"/>
      <c r="BY33" s="841"/>
      <c r="BZ33" s="841"/>
      <c r="CA33" s="841"/>
      <c r="CB33" s="841"/>
      <c r="CC33" s="841"/>
      <c r="CD33" s="841"/>
      <c r="CE33" s="841"/>
      <c r="CF33" s="841"/>
      <c r="CG33" s="841"/>
      <c r="CH33" s="841"/>
      <c r="CI33" s="841"/>
      <c r="CJ33" s="841"/>
      <c r="CK33" s="841"/>
      <c r="CL33" s="841"/>
      <c r="CM33" s="841"/>
      <c r="CN33" s="841"/>
      <c r="CO33" s="841"/>
      <c r="CP33" s="841"/>
      <c r="CQ33" s="841"/>
      <c r="CR33" s="841"/>
      <c r="CS33" s="841"/>
      <c r="CT33" s="841"/>
      <c r="CU33" s="841"/>
      <c r="CV33" s="841"/>
      <c r="CW33" s="841"/>
      <c r="CX33" s="841"/>
      <c r="CY33" s="841"/>
      <c r="CZ33" s="841"/>
      <c r="DA33" s="841"/>
      <c r="DB33" s="841"/>
      <c r="DC33" s="841"/>
      <c r="DD33" s="841"/>
      <c r="DE33" s="841"/>
      <c r="DF33" s="841"/>
      <c r="DG33" s="841"/>
      <c r="DH33" s="841"/>
      <c r="DI33" s="841"/>
      <c r="DJ33" s="841"/>
      <c r="DK33" s="841"/>
      <c r="DL33" s="841"/>
      <c r="DM33" s="841"/>
      <c r="DN33" s="841"/>
      <c r="DO33" s="841"/>
      <c r="DP33" s="841"/>
      <c r="DQ33" s="841"/>
      <c r="DR33" s="841"/>
      <c r="DS33" s="841"/>
      <c r="DT33" s="841"/>
      <c r="DU33" s="841"/>
      <c r="DV33" s="841"/>
      <c r="DW33" s="841"/>
      <c r="DX33" s="841"/>
      <c r="DY33" s="841"/>
      <c r="DZ33" s="841"/>
      <c r="EA33" s="841"/>
      <c r="EB33" s="841"/>
      <c r="EC33" s="841"/>
      <c r="ED33" s="841"/>
      <c r="EE33" s="841"/>
      <c r="EF33" s="841"/>
      <c r="EG33" s="841"/>
      <c r="EH33" s="841"/>
      <c r="EI33" s="841"/>
      <c r="EJ33" s="841"/>
      <c r="EK33" s="841"/>
      <c r="EL33" s="841"/>
      <c r="EM33" s="841"/>
      <c r="EN33" s="841"/>
      <c r="EO33" s="841"/>
      <c r="EP33" s="841"/>
      <c r="EQ33" s="841"/>
      <c r="ER33" s="841"/>
      <c r="ES33" s="841"/>
      <c r="ET33" s="841"/>
      <c r="EU33" s="841"/>
      <c r="EV33" s="841"/>
      <c r="EW33" s="841"/>
      <c r="EX33" s="841"/>
      <c r="EY33" s="841"/>
      <c r="EZ33" s="841"/>
      <c r="FA33" s="841"/>
      <c r="FB33" s="841"/>
      <c r="FC33" s="841"/>
      <c r="FD33" s="841"/>
      <c r="FE33" s="841"/>
      <c r="FF33" s="841"/>
      <c r="FG33" s="841"/>
      <c r="FH33" s="841"/>
      <c r="FI33" s="841"/>
      <c r="FJ33" s="841"/>
      <c r="FK33" s="841"/>
      <c r="FL33" s="841"/>
      <c r="FM33" s="841"/>
      <c r="FN33" s="841"/>
      <c r="FO33" s="841"/>
      <c r="FP33" s="841"/>
      <c r="FQ33" s="841"/>
      <c r="FR33" s="841"/>
      <c r="FS33" s="841"/>
      <c r="FT33" s="841"/>
      <c r="FU33" s="841"/>
      <c r="FV33" s="841"/>
      <c r="FW33" s="841"/>
      <c r="FX33" s="841"/>
      <c r="FY33" s="841"/>
      <c r="FZ33" s="841"/>
      <c r="GA33" s="841"/>
      <c r="GB33" s="841"/>
      <c r="GC33" s="841"/>
      <c r="GD33" s="841"/>
      <c r="GE33" s="841"/>
      <c r="GF33" s="841"/>
      <c r="GG33" s="841"/>
      <c r="GH33" s="841"/>
      <c r="GI33" s="841"/>
      <c r="GJ33" s="841"/>
      <c r="GK33" s="841"/>
      <c r="GL33" s="841"/>
      <c r="GM33" s="841"/>
      <c r="GN33" s="841"/>
      <c r="GO33" s="841"/>
      <c r="GP33" s="841"/>
      <c r="GQ33" s="841"/>
      <c r="GR33" s="841"/>
      <c r="GS33" s="841"/>
      <c r="GT33" s="841"/>
      <c r="GU33" s="841"/>
      <c r="GV33" s="841"/>
      <c r="GW33" s="841"/>
      <c r="GX33" s="841"/>
      <c r="GY33" s="841"/>
      <c r="GZ33" s="841"/>
      <c r="HA33" s="841"/>
      <c r="HB33" s="841"/>
      <c r="HC33" s="841"/>
      <c r="HD33" s="841"/>
      <c r="HE33" s="841"/>
      <c r="HF33" s="841"/>
      <c r="HG33" s="841"/>
      <c r="HH33" s="841"/>
      <c r="HI33" s="841"/>
      <c r="HJ33" s="841"/>
      <c r="HK33" s="841"/>
      <c r="HL33" s="841"/>
      <c r="HM33" s="841"/>
      <c r="HN33" s="841"/>
      <c r="HO33" s="841"/>
      <c r="HP33" s="841"/>
      <c r="HQ33" s="841"/>
      <c r="HR33" s="841"/>
      <c r="HS33" s="841"/>
      <c r="HT33" s="841"/>
      <c r="HU33" s="841"/>
      <c r="HV33" s="841"/>
      <c r="HW33" s="841"/>
      <c r="HX33" s="841"/>
      <c r="HY33" s="841"/>
      <c r="HZ33" s="841"/>
      <c r="IA33" s="841"/>
      <c r="IB33" s="841"/>
      <c r="IC33" s="841"/>
      <c r="ID33" s="841"/>
      <c r="IE33" s="841"/>
      <c r="IF33" s="841"/>
      <c r="IG33" s="841"/>
      <c r="IH33" s="841"/>
      <c r="II33" s="841"/>
      <c r="IJ33" s="841"/>
      <c r="IK33" s="841"/>
      <c r="IL33" s="841"/>
      <c r="IM33" s="841"/>
      <c r="IN33" s="841"/>
      <c r="IO33" s="841"/>
      <c r="IP33" s="841"/>
      <c r="IQ33" s="841"/>
      <c r="IR33" s="841"/>
      <c r="IS33" s="841"/>
      <c r="IT33" s="841"/>
    </row>
    <row r="34" spans="1:254" s="840" customFormat="1" ht="8.25" customHeight="1">
      <c r="A34" s="77"/>
      <c r="B34" s="77"/>
      <c r="C34" s="77"/>
      <c r="D34" s="77"/>
      <c r="E34" s="77"/>
      <c r="F34" s="77"/>
      <c r="G34" s="77"/>
      <c r="H34" s="77"/>
      <c r="I34" s="77"/>
      <c r="J34" s="77"/>
      <c r="K34" s="841"/>
      <c r="L34" s="841"/>
      <c r="M34" s="841"/>
      <c r="N34" s="841"/>
      <c r="O34" s="841"/>
      <c r="P34" s="841"/>
      <c r="Q34" s="841"/>
      <c r="R34" s="841"/>
      <c r="S34" s="841"/>
      <c r="T34" s="841"/>
      <c r="U34" s="841"/>
      <c r="V34" s="841"/>
      <c r="W34" s="841"/>
      <c r="X34" s="841"/>
      <c r="Y34" s="841"/>
      <c r="Z34" s="841"/>
      <c r="AA34" s="841"/>
      <c r="AB34" s="841"/>
      <c r="AC34" s="841"/>
      <c r="AD34" s="841"/>
      <c r="AE34" s="841"/>
      <c r="AF34" s="841"/>
      <c r="AG34" s="841"/>
      <c r="AH34" s="841"/>
      <c r="AI34" s="841"/>
      <c r="AJ34" s="841"/>
      <c r="AK34" s="841"/>
      <c r="AL34" s="841"/>
      <c r="AM34" s="841"/>
      <c r="AN34" s="841"/>
      <c r="AO34" s="841"/>
      <c r="AP34" s="841"/>
      <c r="AQ34" s="841"/>
      <c r="AR34" s="841"/>
      <c r="AS34" s="841"/>
      <c r="AT34" s="841"/>
      <c r="AU34" s="841"/>
      <c r="AV34" s="841"/>
      <c r="AW34" s="841"/>
      <c r="AX34" s="841"/>
      <c r="AY34" s="841"/>
      <c r="AZ34" s="841"/>
      <c r="BA34" s="841"/>
      <c r="BB34" s="841"/>
      <c r="BC34" s="841"/>
      <c r="BD34" s="841"/>
      <c r="BE34" s="841"/>
      <c r="BF34" s="841"/>
      <c r="BG34" s="841"/>
      <c r="BH34" s="841"/>
      <c r="BI34" s="841"/>
      <c r="BJ34" s="841"/>
      <c r="BK34" s="841"/>
      <c r="BL34" s="841"/>
      <c r="BM34" s="841"/>
      <c r="BN34" s="841"/>
      <c r="BO34" s="841"/>
      <c r="BP34" s="841"/>
      <c r="BQ34" s="841"/>
      <c r="BR34" s="841"/>
      <c r="BS34" s="841"/>
      <c r="BT34" s="841"/>
      <c r="BU34" s="841"/>
      <c r="BV34" s="841"/>
      <c r="BW34" s="841"/>
      <c r="BX34" s="841"/>
      <c r="BY34" s="841"/>
      <c r="BZ34" s="841"/>
      <c r="CA34" s="841"/>
      <c r="CB34" s="841"/>
      <c r="CC34" s="841"/>
      <c r="CD34" s="841"/>
      <c r="CE34" s="841"/>
      <c r="CF34" s="841"/>
      <c r="CG34" s="841"/>
      <c r="CH34" s="841"/>
      <c r="CI34" s="841"/>
      <c r="CJ34" s="841"/>
      <c r="CK34" s="841"/>
      <c r="CL34" s="841"/>
      <c r="CM34" s="841"/>
      <c r="CN34" s="841"/>
      <c r="CO34" s="841"/>
      <c r="CP34" s="841"/>
      <c r="CQ34" s="841"/>
      <c r="CR34" s="841"/>
      <c r="CS34" s="841"/>
      <c r="CT34" s="841"/>
      <c r="CU34" s="841"/>
      <c r="CV34" s="841"/>
      <c r="CW34" s="841"/>
      <c r="CX34" s="841"/>
      <c r="CY34" s="841"/>
      <c r="CZ34" s="841"/>
      <c r="DA34" s="841"/>
      <c r="DB34" s="841"/>
      <c r="DC34" s="841"/>
      <c r="DD34" s="841"/>
      <c r="DE34" s="841"/>
      <c r="DF34" s="841"/>
      <c r="DG34" s="841"/>
      <c r="DH34" s="841"/>
      <c r="DI34" s="841"/>
      <c r="DJ34" s="841"/>
      <c r="DK34" s="841"/>
      <c r="DL34" s="841"/>
      <c r="DM34" s="841"/>
      <c r="DN34" s="841"/>
      <c r="DO34" s="841"/>
      <c r="DP34" s="841"/>
      <c r="DQ34" s="841"/>
      <c r="DR34" s="841"/>
      <c r="DS34" s="841"/>
      <c r="DT34" s="841"/>
      <c r="DU34" s="841"/>
      <c r="DV34" s="841"/>
      <c r="DW34" s="841"/>
      <c r="DX34" s="841"/>
      <c r="DY34" s="841"/>
      <c r="DZ34" s="841"/>
      <c r="EA34" s="841"/>
      <c r="EB34" s="841"/>
      <c r="EC34" s="841"/>
      <c r="ED34" s="841"/>
      <c r="EE34" s="841"/>
      <c r="EF34" s="841"/>
      <c r="EG34" s="841"/>
      <c r="EH34" s="841"/>
      <c r="EI34" s="841"/>
      <c r="EJ34" s="841"/>
      <c r="EK34" s="841"/>
      <c r="EL34" s="841"/>
      <c r="EM34" s="841"/>
      <c r="EN34" s="841"/>
      <c r="EO34" s="841"/>
      <c r="EP34" s="841"/>
      <c r="EQ34" s="841"/>
      <c r="ER34" s="841"/>
      <c r="ES34" s="841"/>
      <c r="ET34" s="841"/>
      <c r="EU34" s="841"/>
      <c r="EV34" s="841"/>
      <c r="EW34" s="841"/>
      <c r="EX34" s="841"/>
      <c r="EY34" s="841"/>
      <c r="EZ34" s="841"/>
      <c r="FA34" s="841"/>
      <c r="FB34" s="841"/>
      <c r="FC34" s="841"/>
      <c r="FD34" s="841"/>
      <c r="FE34" s="841"/>
      <c r="FF34" s="841"/>
      <c r="FG34" s="841"/>
      <c r="FH34" s="841"/>
      <c r="FI34" s="841"/>
      <c r="FJ34" s="841"/>
      <c r="FK34" s="841"/>
      <c r="FL34" s="841"/>
      <c r="FM34" s="841"/>
      <c r="FN34" s="841"/>
      <c r="FO34" s="841"/>
      <c r="FP34" s="841"/>
      <c r="FQ34" s="841"/>
      <c r="FR34" s="841"/>
      <c r="FS34" s="841"/>
      <c r="FT34" s="841"/>
      <c r="FU34" s="841"/>
      <c r="FV34" s="841"/>
      <c r="FW34" s="841"/>
      <c r="FX34" s="841"/>
      <c r="FY34" s="841"/>
      <c r="FZ34" s="841"/>
      <c r="GA34" s="841"/>
      <c r="GB34" s="841"/>
      <c r="GC34" s="841"/>
      <c r="GD34" s="841"/>
      <c r="GE34" s="841"/>
      <c r="GF34" s="841"/>
      <c r="GG34" s="841"/>
      <c r="GH34" s="841"/>
      <c r="GI34" s="841"/>
      <c r="GJ34" s="841"/>
      <c r="GK34" s="841"/>
      <c r="GL34" s="841"/>
      <c r="GM34" s="841"/>
      <c r="GN34" s="841"/>
      <c r="GO34" s="841"/>
      <c r="GP34" s="841"/>
      <c r="GQ34" s="841"/>
      <c r="GR34" s="841"/>
      <c r="GS34" s="841"/>
      <c r="GT34" s="841"/>
      <c r="GU34" s="841"/>
      <c r="GV34" s="841"/>
      <c r="GW34" s="841"/>
      <c r="GX34" s="841"/>
      <c r="GY34" s="841"/>
      <c r="GZ34" s="841"/>
      <c r="HA34" s="841"/>
      <c r="HB34" s="841"/>
      <c r="HC34" s="841"/>
      <c r="HD34" s="841"/>
      <c r="HE34" s="841"/>
      <c r="HF34" s="841"/>
      <c r="HG34" s="841"/>
      <c r="HH34" s="841"/>
      <c r="HI34" s="841"/>
      <c r="HJ34" s="841"/>
      <c r="HK34" s="841"/>
      <c r="HL34" s="841"/>
      <c r="HM34" s="841"/>
      <c r="HN34" s="841"/>
      <c r="HO34" s="841"/>
      <c r="HP34" s="841"/>
      <c r="HQ34" s="841"/>
      <c r="HR34" s="841"/>
      <c r="HS34" s="841"/>
      <c r="HT34" s="841"/>
      <c r="HU34" s="841"/>
      <c r="HV34" s="841"/>
      <c r="HW34" s="841"/>
      <c r="HX34" s="841"/>
      <c r="HY34" s="841"/>
      <c r="HZ34" s="841"/>
      <c r="IA34" s="841"/>
      <c r="IB34" s="841"/>
      <c r="IC34" s="841"/>
      <c r="ID34" s="841"/>
      <c r="IE34" s="841"/>
      <c r="IF34" s="841"/>
      <c r="IG34" s="841"/>
      <c r="IH34" s="841"/>
      <c r="II34" s="841"/>
      <c r="IJ34" s="841"/>
      <c r="IK34" s="841"/>
      <c r="IL34" s="841"/>
      <c r="IM34" s="841"/>
      <c r="IN34" s="841"/>
      <c r="IO34" s="841"/>
      <c r="IP34" s="841"/>
      <c r="IQ34" s="841"/>
      <c r="IR34" s="841"/>
      <c r="IS34" s="841"/>
      <c r="IT34" s="841"/>
    </row>
    <row r="35" spans="1:254" s="840" customFormat="1" ht="24" customHeight="1">
      <c r="A35" s="842" t="s">
        <v>460</v>
      </c>
      <c r="B35" s="77"/>
      <c r="C35" s="77"/>
      <c r="D35" s="77"/>
      <c r="E35" s="77"/>
      <c r="F35" s="77"/>
      <c r="G35" s="77"/>
      <c r="H35" s="77"/>
      <c r="I35" s="77"/>
      <c r="J35" s="77"/>
      <c r="K35" s="841"/>
      <c r="L35" s="841"/>
      <c r="M35" s="841"/>
      <c r="N35" s="841"/>
      <c r="O35" s="841"/>
      <c r="P35" s="841"/>
      <c r="Q35" s="841"/>
      <c r="R35" s="841"/>
      <c r="S35" s="841"/>
      <c r="T35" s="841"/>
      <c r="U35" s="841"/>
      <c r="V35" s="841"/>
      <c r="W35" s="841"/>
      <c r="X35" s="841"/>
      <c r="Y35" s="841"/>
      <c r="Z35" s="841"/>
      <c r="AA35" s="841"/>
      <c r="AB35" s="841"/>
      <c r="AC35" s="841"/>
      <c r="AD35" s="841"/>
      <c r="AE35" s="841"/>
      <c r="AF35" s="841"/>
      <c r="AG35" s="841"/>
      <c r="AH35" s="841"/>
      <c r="AI35" s="841"/>
      <c r="AJ35" s="841"/>
      <c r="AK35" s="841"/>
      <c r="AL35" s="841"/>
      <c r="AM35" s="841"/>
      <c r="AN35" s="841"/>
      <c r="AO35" s="841"/>
      <c r="AP35" s="841"/>
      <c r="AQ35" s="841"/>
      <c r="AR35" s="841"/>
      <c r="AS35" s="841"/>
      <c r="AT35" s="841"/>
      <c r="AU35" s="841"/>
      <c r="AV35" s="841"/>
      <c r="AW35" s="841"/>
      <c r="AX35" s="841"/>
      <c r="AY35" s="841"/>
      <c r="AZ35" s="841"/>
      <c r="BA35" s="841"/>
      <c r="BB35" s="841"/>
      <c r="BC35" s="841"/>
      <c r="BD35" s="841"/>
      <c r="BE35" s="841"/>
      <c r="BF35" s="841"/>
      <c r="BG35" s="841"/>
      <c r="BH35" s="841"/>
      <c r="BI35" s="841"/>
      <c r="BJ35" s="841"/>
      <c r="BK35" s="841"/>
      <c r="BL35" s="841"/>
      <c r="BM35" s="841"/>
      <c r="BN35" s="841"/>
      <c r="BO35" s="841"/>
      <c r="BP35" s="841"/>
      <c r="BQ35" s="841"/>
      <c r="BR35" s="841"/>
      <c r="BS35" s="841"/>
      <c r="BT35" s="841"/>
      <c r="BU35" s="841"/>
      <c r="BV35" s="841"/>
      <c r="BW35" s="841"/>
      <c r="BX35" s="841"/>
      <c r="BY35" s="841"/>
      <c r="BZ35" s="841"/>
      <c r="CA35" s="841"/>
      <c r="CB35" s="841"/>
      <c r="CC35" s="841"/>
      <c r="CD35" s="841"/>
      <c r="CE35" s="841"/>
      <c r="CF35" s="841"/>
      <c r="CG35" s="841"/>
      <c r="CH35" s="841"/>
      <c r="CI35" s="841"/>
      <c r="CJ35" s="841"/>
      <c r="CK35" s="841"/>
      <c r="CL35" s="841"/>
      <c r="CM35" s="841"/>
      <c r="CN35" s="841"/>
      <c r="CO35" s="841"/>
      <c r="CP35" s="841"/>
      <c r="CQ35" s="841"/>
      <c r="CR35" s="841"/>
      <c r="CS35" s="841"/>
      <c r="CT35" s="841"/>
      <c r="CU35" s="841"/>
      <c r="CV35" s="841"/>
      <c r="CW35" s="841"/>
      <c r="CX35" s="841"/>
      <c r="CY35" s="841"/>
      <c r="CZ35" s="841"/>
      <c r="DA35" s="841"/>
      <c r="DB35" s="841"/>
      <c r="DC35" s="841"/>
      <c r="DD35" s="841"/>
      <c r="DE35" s="841"/>
      <c r="DF35" s="841"/>
      <c r="DG35" s="841"/>
      <c r="DH35" s="841"/>
      <c r="DI35" s="841"/>
      <c r="DJ35" s="841"/>
      <c r="DK35" s="841"/>
      <c r="DL35" s="841"/>
      <c r="DM35" s="841"/>
      <c r="DN35" s="841"/>
      <c r="DO35" s="841"/>
      <c r="DP35" s="841"/>
      <c r="DQ35" s="841"/>
      <c r="DR35" s="841"/>
      <c r="DS35" s="841"/>
      <c r="DT35" s="841"/>
      <c r="DU35" s="841"/>
      <c r="DV35" s="841"/>
      <c r="DW35" s="841"/>
      <c r="DX35" s="841"/>
      <c r="DY35" s="841"/>
      <c r="DZ35" s="841"/>
      <c r="EA35" s="841"/>
      <c r="EB35" s="841"/>
      <c r="EC35" s="841"/>
      <c r="ED35" s="841"/>
      <c r="EE35" s="841"/>
      <c r="EF35" s="841"/>
      <c r="EG35" s="841"/>
      <c r="EH35" s="841"/>
      <c r="EI35" s="841"/>
      <c r="EJ35" s="841"/>
      <c r="EK35" s="841"/>
      <c r="EL35" s="841"/>
      <c r="EM35" s="841"/>
      <c r="EN35" s="841"/>
      <c r="EO35" s="841"/>
      <c r="EP35" s="841"/>
      <c r="EQ35" s="841"/>
      <c r="ER35" s="841"/>
      <c r="ES35" s="841"/>
      <c r="ET35" s="841"/>
      <c r="EU35" s="841"/>
      <c r="EV35" s="841"/>
      <c r="EW35" s="841"/>
      <c r="EX35" s="841"/>
      <c r="EY35" s="841"/>
      <c r="EZ35" s="841"/>
      <c r="FA35" s="841"/>
      <c r="FB35" s="841"/>
      <c r="FC35" s="841"/>
      <c r="FD35" s="841"/>
      <c r="FE35" s="841"/>
      <c r="FF35" s="841"/>
      <c r="FG35" s="841"/>
      <c r="FH35" s="841"/>
      <c r="FI35" s="841"/>
      <c r="FJ35" s="841"/>
      <c r="FK35" s="841"/>
      <c r="FL35" s="841"/>
      <c r="FM35" s="841"/>
      <c r="FN35" s="841"/>
      <c r="FO35" s="841"/>
      <c r="FP35" s="841"/>
      <c r="FQ35" s="841"/>
      <c r="FR35" s="841"/>
      <c r="FS35" s="841"/>
      <c r="FT35" s="841"/>
      <c r="FU35" s="841"/>
      <c r="FV35" s="841"/>
      <c r="FW35" s="841"/>
      <c r="FX35" s="841"/>
      <c r="FY35" s="841"/>
      <c r="FZ35" s="841"/>
      <c r="GA35" s="841"/>
      <c r="GB35" s="841"/>
      <c r="GC35" s="841"/>
      <c r="GD35" s="841"/>
      <c r="GE35" s="841"/>
      <c r="GF35" s="841"/>
      <c r="GG35" s="841"/>
      <c r="GH35" s="841"/>
      <c r="GI35" s="841"/>
      <c r="GJ35" s="841"/>
      <c r="GK35" s="841"/>
      <c r="GL35" s="841"/>
      <c r="GM35" s="841"/>
      <c r="GN35" s="841"/>
      <c r="GO35" s="841"/>
      <c r="GP35" s="841"/>
      <c r="GQ35" s="841"/>
      <c r="GR35" s="841"/>
      <c r="GS35" s="841"/>
      <c r="GT35" s="841"/>
      <c r="GU35" s="841"/>
      <c r="GV35" s="841"/>
      <c r="GW35" s="841"/>
      <c r="GX35" s="841"/>
      <c r="GY35" s="841"/>
      <c r="GZ35" s="841"/>
      <c r="HA35" s="841"/>
      <c r="HB35" s="841"/>
      <c r="HC35" s="841"/>
      <c r="HD35" s="841"/>
      <c r="HE35" s="841"/>
      <c r="HF35" s="841"/>
      <c r="HG35" s="841"/>
      <c r="HH35" s="841"/>
      <c r="HI35" s="841"/>
      <c r="HJ35" s="841"/>
      <c r="HK35" s="841"/>
      <c r="HL35" s="841"/>
      <c r="HM35" s="841"/>
      <c r="HN35" s="841"/>
      <c r="HO35" s="841"/>
      <c r="HP35" s="841"/>
      <c r="HQ35" s="841"/>
      <c r="HR35" s="841"/>
      <c r="HS35" s="841"/>
      <c r="HT35" s="841"/>
      <c r="HU35" s="841"/>
      <c r="HV35" s="841"/>
      <c r="HW35" s="841"/>
      <c r="HX35" s="841"/>
      <c r="HY35" s="841"/>
      <c r="HZ35" s="841"/>
      <c r="IA35" s="841"/>
      <c r="IB35" s="841"/>
      <c r="IC35" s="841"/>
      <c r="ID35" s="841"/>
      <c r="IE35" s="841"/>
      <c r="IF35" s="841"/>
      <c r="IG35" s="841"/>
      <c r="IH35" s="841"/>
      <c r="II35" s="841"/>
      <c r="IJ35" s="841"/>
      <c r="IK35" s="841"/>
      <c r="IL35" s="841"/>
      <c r="IM35" s="841"/>
      <c r="IN35" s="841"/>
      <c r="IO35" s="841"/>
      <c r="IP35" s="841"/>
      <c r="IQ35" s="841"/>
      <c r="IR35" s="841"/>
      <c r="IS35" s="841"/>
      <c r="IT35" s="841"/>
    </row>
    <row r="36" spans="1:254" s="840" customFormat="1" ht="4.5" customHeight="1">
      <c r="A36" s="77"/>
      <c r="B36" s="77"/>
      <c r="C36" s="77"/>
      <c r="D36" s="77"/>
      <c r="E36" s="77"/>
      <c r="F36" s="77"/>
      <c r="G36" s="77"/>
      <c r="H36" s="77"/>
      <c r="I36" s="77"/>
      <c r="J36" s="77"/>
      <c r="K36" s="841"/>
      <c r="L36" s="841"/>
      <c r="M36" s="841"/>
      <c r="N36" s="841"/>
      <c r="O36" s="841"/>
      <c r="P36" s="841"/>
      <c r="Q36" s="841"/>
      <c r="R36" s="841"/>
      <c r="S36" s="841"/>
      <c r="T36" s="841"/>
      <c r="U36" s="841"/>
      <c r="V36" s="841"/>
      <c r="W36" s="841"/>
      <c r="X36" s="841"/>
      <c r="Y36" s="841"/>
      <c r="Z36" s="841"/>
      <c r="AA36" s="841"/>
      <c r="AB36" s="841"/>
      <c r="AC36" s="841"/>
      <c r="AD36" s="841"/>
      <c r="AE36" s="841"/>
      <c r="AF36" s="841"/>
      <c r="AG36" s="841"/>
      <c r="AH36" s="841"/>
      <c r="AI36" s="841"/>
      <c r="AJ36" s="841"/>
      <c r="AK36" s="841"/>
      <c r="AL36" s="841"/>
      <c r="AM36" s="841"/>
      <c r="AN36" s="841"/>
      <c r="AO36" s="841"/>
      <c r="AP36" s="841"/>
      <c r="AQ36" s="841"/>
      <c r="AR36" s="841"/>
      <c r="AS36" s="841"/>
      <c r="AT36" s="841"/>
      <c r="AU36" s="841"/>
      <c r="AV36" s="841"/>
      <c r="AW36" s="841"/>
      <c r="AX36" s="841"/>
      <c r="AY36" s="841"/>
      <c r="AZ36" s="841"/>
      <c r="BA36" s="841"/>
      <c r="BB36" s="841"/>
      <c r="BC36" s="841"/>
      <c r="BD36" s="841"/>
      <c r="BE36" s="841"/>
      <c r="BF36" s="841"/>
      <c r="BG36" s="841"/>
      <c r="BH36" s="841"/>
      <c r="BI36" s="841"/>
      <c r="BJ36" s="841"/>
      <c r="BK36" s="841"/>
      <c r="BL36" s="841"/>
      <c r="BM36" s="841"/>
      <c r="BN36" s="841"/>
      <c r="BO36" s="841"/>
      <c r="BP36" s="841"/>
      <c r="BQ36" s="841"/>
      <c r="BR36" s="841"/>
      <c r="BS36" s="841"/>
      <c r="BT36" s="841"/>
      <c r="BU36" s="841"/>
      <c r="BV36" s="841"/>
      <c r="BW36" s="841"/>
      <c r="BX36" s="841"/>
      <c r="BY36" s="841"/>
      <c r="BZ36" s="841"/>
      <c r="CA36" s="841"/>
      <c r="CB36" s="841"/>
      <c r="CC36" s="841"/>
      <c r="CD36" s="841"/>
      <c r="CE36" s="841"/>
      <c r="CF36" s="841"/>
      <c r="CG36" s="841"/>
      <c r="CH36" s="841"/>
      <c r="CI36" s="841"/>
      <c r="CJ36" s="841"/>
      <c r="CK36" s="841"/>
      <c r="CL36" s="841"/>
      <c r="CM36" s="841"/>
      <c r="CN36" s="841"/>
      <c r="CO36" s="841"/>
      <c r="CP36" s="841"/>
      <c r="CQ36" s="841"/>
      <c r="CR36" s="841"/>
      <c r="CS36" s="841"/>
      <c r="CT36" s="841"/>
      <c r="CU36" s="841"/>
      <c r="CV36" s="841"/>
      <c r="CW36" s="841"/>
      <c r="CX36" s="841"/>
      <c r="CY36" s="841"/>
      <c r="CZ36" s="841"/>
      <c r="DA36" s="841"/>
      <c r="DB36" s="841"/>
      <c r="DC36" s="841"/>
      <c r="DD36" s="841"/>
      <c r="DE36" s="841"/>
      <c r="DF36" s="841"/>
      <c r="DG36" s="841"/>
      <c r="DH36" s="841"/>
      <c r="DI36" s="841"/>
      <c r="DJ36" s="841"/>
      <c r="DK36" s="841"/>
      <c r="DL36" s="841"/>
      <c r="DM36" s="841"/>
      <c r="DN36" s="841"/>
      <c r="DO36" s="841"/>
      <c r="DP36" s="841"/>
      <c r="DQ36" s="841"/>
      <c r="DR36" s="841"/>
      <c r="DS36" s="841"/>
      <c r="DT36" s="841"/>
      <c r="DU36" s="841"/>
      <c r="DV36" s="841"/>
      <c r="DW36" s="841"/>
      <c r="DX36" s="841"/>
      <c r="DY36" s="841"/>
      <c r="DZ36" s="841"/>
      <c r="EA36" s="841"/>
      <c r="EB36" s="841"/>
      <c r="EC36" s="841"/>
      <c r="ED36" s="841"/>
      <c r="EE36" s="841"/>
      <c r="EF36" s="841"/>
      <c r="EG36" s="841"/>
      <c r="EH36" s="841"/>
      <c r="EI36" s="841"/>
      <c r="EJ36" s="841"/>
      <c r="EK36" s="841"/>
      <c r="EL36" s="841"/>
      <c r="EM36" s="841"/>
      <c r="EN36" s="841"/>
      <c r="EO36" s="841"/>
      <c r="EP36" s="841"/>
      <c r="EQ36" s="841"/>
      <c r="ER36" s="841"/>
      <c r="ES36" s="841"/>
      <c r="ET36" s="841"/>
      <c r="EU36" s="841"/>
      <c r="EV36" s="841"/>
      <c r="EW36" s="841"/>
      <c r="EX36" s="841"/>
      <c r="EY36" s="841"/>
      <c r="EZ36" s="841"/>
      <c r="FA36" s="841"/>
      <c r="FB36" s="841"/>
      <c r="FC36" s="841"/>
      <c r="FD36" s="841"/>
      <c r="FE36" s="841"/>
      <c r="FF36" s="841"/>
      <c r="FG36" s="841"/>
      <c r="FH36" s="841"/>
      <c r="FI36" s="841"/>
      <c r="FJ36" s="841"/>
      <c r="FK36" s="841"/>
      <c r="FL36" s="841"/>
      <c r="FM36" s="841"/>
      <c r="FN36" s="841"/>
      <c r="FO36" s="841"/>
      <c r="FP36" s="841"/>
      <c r="FQ36" s="841"/>
      <c r="FR36" s="841"/>
      <c r="FS36" s="841"/>
      <c r="FT36" s="841"/>
      <c r="FU36" s="841"/>
      <c r="FV36" s="841"/>
      <c r="FW36" s="841"/>
      <c r="FX36" s="841"/>
      <c r="FY36" s="841"/>
      <c r="FZ36" s="841"/>
      <c r="GA36" s="841"/>
      <c r="GB36" s="841"/>
      <c r="GC36" s="841"/>
      <c r="GD36" s="841"/>
      <c r="GE36" s="841"/>
      <c r="GF36" s="841"/>
      <c r="GG36" s="841"/>
      <c r="GH36" s="841"/>
      <c r="GI36" s="841"/>
      <c r="GJ36" s="841"/>
      <c r="GK36" s="841"/>
      <c r="GL36" s="841"/>
      <c r="GM36" s="841"/>
      <c r="GN36" s="841"/>
      <c r="GO36" s="841"/>
      <c r="GP36" s="841"/>
      <c r="GQ36" s="841"/>
      <c r="GR36" s="841"/>
      <c r="GS36" s="841"/>
      <c r="GT36" s="841"/>
      <c r="GU36" s="841"/>
      <c r="GV36" s="841"/>
      <c r="GW36" s="841"/>
      <c r="GX36" s="841"/>
      <c r="GY36" s="841"/>
      <c r="GZ36" s="841"/>
      <c r="HA36" s="841"/>
      <c r="HB36" s="841"/>
      <c r="HC36" s="841"/>
      <c r="HD36" s="841"/>
      <c r="HE36" s="841"/>
      <c r="HF36" s="841"/>
      <c r="HG36" s="841"/>
      <c r="HH36" s="841"/>
      <c r="HI36" s="841"/>
      <c r="HJ36" s="841"/>
      <c r="HK36" s="841"/>
      <c r="HL36" s="841"/>
      <c r="HM36" s="841"/>
      <c r="HN36" s="841"/>
      <c r="HO36" s="841"/>
      <c r="HP36" s="841"/>
      <c r="HQ36" s="841"/>
      <c r="HR36" s="841"/>
      <c r="HS36" s="841"/>
      <c r="HT36" s="841"/>
      <c r="HU36" s="841"/>
      <c r="HV36" s="841"/>
      <c r="HW36" s="841"/>
      <c r="HX36" s="841"/>
      <c r="HY36" s="841"/>
      <c r="HZ36" s="841"/>
      <c r="IA36" s="841"/>
      <c r="IB36" s="841"/>
      <c r="IC36" s="841"/>
      <c r="ID36" s="841"/>
      <c r="IE36" s="841"/>
      <c r="IF36" s="841"/>
      <c r="IG36" s="841"/>
      <c r="IH36" s="841"/>
      <c r="II36" s="841"/>
      <c r="IJ36" s="841"/>
      <c r="IK36" s="841"/>
      <c r="IL36" s="841"/>
      <c r="IM36" s="841"/>
      <c r="IN36" s="841"/>
      <c r="IO36" s="841"/>
      <c r="IP36" s="841"/>
      <c r="IQ36" s="841"/>
      <c r="IR36" s="841"/>
      <c r="IS36" s="841"/>
      <c r="IT36" s="841"/>
    </row>
    <row r="37" spans="1:254" s="721" customFormat="1" ht="19.5" customHeight="1">
      <c r="A37" s="2209"/>
      <c r="B37" s="2210"/>
      <c r="C37" s="2210"/>
      <c r="D37" s="2210"/>
      <c r="E37" s="2210"/>
      <c r="F37" s="2210"/>
      <c r="G37" s="2210"/>
      <c r="H37" s="2210"/>
      <c r="I37" s="2210"/>
      <c r="J37" s="2211"/>
      <c r="R37" s="841"/>
      <c r="S37" s="841"/>
      <c r="T37" s="841"/>
      <c r="U37" s="841"/>
      <c r="V37" s="841"/>
      <c r="W37" s="841"/>
      <c r="X37" s="841"/>
      <c r="Y37" s="841"/>
      <c r="Z37" s="841"/>
      <c r="AA37" s="841"/>
      <c r="AB37" s="841"/>
      <c r="AC37" s="841"/>
      <c r="AD37" s="841"/>
      <c r="AE37" s="841"/>
      <c r="AF37" s="841"/>
      <c r="AG37" s="841"/>
      <c r="AH37" s="841"/>
      <c r="AI37" s="841"/>
      <c r="AJ37" s="841"/>
      <c r="AK37" s="841"/>
      <c r="AL37" s="841"/>
      <c r="AM37" s="841"/>
      <c r="AN37" s="841"/>
      <c r="AO37" s="841"/>
      <c r="AP37" s="841"/>
      <c r="AQ37" s="841"/>
      <c r="AR37" s="841"/>
      <c r="AS37" s="841"/>
      <c r="AT37" s="841"/>
      <c r="AU37" s="841"/>
      <c r="AV37" s="841"/>
      <c r="AW37" s="841"/>
      <c r="AX37" s="841"/>
      <c r="AY37" s="841"/>
      <c r="AZ37" s="841"/>
      <c r="BA37" s="841"/>
      <c r="BB37" s="841"/>
      <c r="BC37" s="841"/>
      <c r="BD37" s="841"/>
      <c r="BE37" s="841"/>
      <c r="BF37" s="841"/>
      <c r="BG37" s="841"/>
      <c r="BH37" s="841"/>
      <c r="BI37" s="841"/>
      <c r="BJ37" s="841"/>
      <c r="BK37" s="841"/>
      <c r="BL37" s="841"/>
      <c r="BM37" s="841"/>
      <c r="BN37" s="841"/>
      <c r="BO37" s="841"/>
      <c r="BP37" s="841"/>
      <c r="BQ37" s="841"/>
      <c r="BR37" s="841"/>
      <c r="BS37" s="841"/>
      <c r="BT37" s="841"/>
      <c r="BU37" s="841"/>
      <c r="BV37" s="841"/>
      <c r="BW37" s="841"/>
      <c r="BX37" s="841"/>
      <c r="BY37" s="841"/>
      <c r="BZ37" s="841"/>
      <c r="CA37" s="841"/>
      <c r="CB37" s="841"/>
      <c r="CC37" s="841"/>
      <c r="CD37" s="841"/>
      <c r="CE37" s="841"/>
      <c r="CF37" s="841"/>
      <c r="CG37" s="841"/>
      <c r="CH37" s="841"/>
      <c r="CI37" s="841"/>
      <c r="CJ37" s="841"/>
      <c r="CK37" s="841"/>
      <c r="CL37" s="841"/>
      <c r="CM37" s="841"/>
      <c r="CN37" s="841"/>
      <c r="CO37" s="841"/>
      <c r="CP37" s="841"/>
      <c r="CQ37" s="841"/>
      <c r="CR37" s="841"/>
      <c r="CS37" s="841"/>
      <c r="CT37" s="841"/>
      <c r="CU37" s="841"/>
      <c r="CV37" s="841"/>
      <c r="CW37" s="841"/>
      <c r="CX37" s="841"/>
      <c r="CY37" s="841"/>
      <c r="CZ37" s="841"/>
      <c r="DA37" s="841"/>
      <c r="DB37" s="841"/>
      <c r="DC37" s="841"/>
      <c r="DD37" s="841"/>
      <c r="DE37" s="841"/>
      <c r="DF37" s="841"/>
      <c r="DG37" s="841"/>
      <c r="DH37" s="841"/>
      <c r="DI37" s="841"/>
      <c r="DJ37" s="841"/>
      <c r="DK37" s="841"/>
      <c r="DL37" s="841"/>
      <c r="DM37" s="841"/>
      <c r="DN37" s="841"/>
      <c r="DO37" s="841"/>
      <c r="DP37" s="841"/>
      <c r="DQ37" s="841"/>
      <c r="DR37" s="841"/>
      <c r="DS37" s="841"/>
      <c r="DT37" s="841"/>
      <c r="DU37" s="841"/>
      <c r="DV37" s="841"/>
      <c r="DW37" s="841"/>
      <c r="DX37" s="841"/>
      <c r="DY37" s="841"/>
      <c r="DZ37" s="841"/>
      <c r="EA37" s="841"/>
      <c r="EB37" s="841"/>
      <c r="EC37" s="841"/>
      <c r="ED37" s="841"/>
      <c r="EE37" s="841"/>
      <c r="EF37" s="841"/>
      <c r="EG37" s="841"/>
      <c r="EH37" s="841"/>
      <c r="EI37" s="841"/>
      <c r="EJ37" s="841"/>
      <c r="EK37" s="841"/>
      <c r="EL37" s="841"/>
      <c r="EM37" s="841"/>
      <c r="EN37" s="841"/>
      <c r="EO37" s="841"/>
      <c r="EP37" s="841"/>
      <c r="EQ37" s="841"/>
      <c r="ER37" s="841"/>
      <c r="ES37" s="841"/>
      <c r="ET37" s="841"/>
      <c r="EU37" s="841"/>
      <c r="EV37" s="841"/>
      <c r="EW37" s="841"/>
      <c r="EX37" s="841"/>
      <c r="EY37" s="841"/>
      <c r="EZ37" s="841"/>
      <c r="FA37" s="841"/>
      <c r="FB37" s="841"/>
      <c r="FC37" s="841"/>
      <c r="FD37" s="841"/>
      <c r="FE37" s="841"/>
      <c r="FF37" s="841"/>
      <c r="FG37" s="841"/>
      <c r="FH37" s="841"/>
      <c r="FI37" s="841"/>
      <c r="FJ37" s="841"/>
      <c r="FK37" s="841"/>
      <c r="FL37" s="841"/>
      <c r="FM37" s="841"/>
      <c r="FN37" s="841"/>
      <c r="FO37" s="841"/>
      <c r="FP37" s="841"/>
      <c r="FQ37" s="841"/>
      <c r="FR37" s="841"/>
      <c r="FS37" s="841"/>
      <c r="FT37" s="841"/>
      <c r="FU37" s="841"/>
      <c r="FV37" s="841"/>
      <c r="FW37" s="841"/>
      <c r="FX37" s="841"/>
      <c r="FY37" s="841"/>
      <c r="FZ37" s="841"/>
      <c r="GA37" s="841"/>
      <c r="GB37" s="841"/>
      <c r="GC37" s="841"/>
      <c r="GD37" s="841"/>
      <c r="GE37" s="841"/>
      <c r="GF37" s="841"/>
      <c r="GG37" s="841"/>
      <c r="GH37" s="841"/>
      <c r="GI37" s="841"/>
      <c r="GJ37" s="841"/>
      <c r="GK37" s="841"/>
      <c r="GL37" s="841"/>
      <c r="GM37" s="841"/>
      <c r="GN37" s="841"/>
      <c r="GO37" s="841"/>
      <c r="GP37" s="841"/>
      <c r="GQ37" s="841"/>
      <c r="GR37" s="841"/>
      <c r="GS37" s="841"/>
      <c r="GT37" s="841"/>
      <c r="GU37" s="841"/>
      <c r="GV37" s="841"/>
      <c r="GW37" s="841"/>
      <c r="GX37" s="841"/>
      <c r="GY37" s="841"/>
      <c r="GZ37" s="841"/>
      <c r="HA37" s="841"/>
      <c r="HB37" s="841"/>
      <c r="HC37" s="841"/>
      <c r="HD37" s="841"/>
      <c r="HE37" s="841"/>
      <c r="HF37" s="841"/>
      <c r="HG37" s="841"/>
      <c r="HH37" s="841"/>
      <c r="HI37" s="841"/>
      <c r="HJ37" s="841"/>
      <c r="HK37" s="841"/>
      <c r="HL37" s="841"/>
      <c r="HM37" s="841"/>
      <c r="HN37" s="841"/>
      <c r="HO37" s="841"/>
      <c r="HP37" s="841"/>
      <c r="HQ37" s="841"/>
      <c r="HR37" s="841"/>
      <c r="HS37" s="841"/>
      <c r="HT37" s="841"/>
      <c r="HU37" s="841"/>
      <c r="HV37" s="841"/>
      <c r="HW37" s="841"/>
      <c r="HX37" s="841"/>
      <c r="HY37" s="841"/>
      <c r="HZ37" s="841"/>
      <c r="IA37" s="841"/>
      <c r="IB37" s="841"/>
      <c r="IC37" s="841"/>
      <c r="ID37" s="841"/>
      <c r="IE37" s="841"/>
      <c r="IF37" s="841"/>
      <c r="IG37" s="841"/>
      <c r="IH37" s="841"/>
      <c r="II37" s="841"/>
      <c r="IJ37" s="841"/>
      <c r="IK37" s="841"/>
      <c r="IL37" s="841"/>
      <c r="IM37" s="841"/>
      <c r="IN37" s="841"/>
      <c r="IO37" s="841"/>
      <c r="IP37" s="841"/>
      <c r="IQ37" s="841"/>
      <c r="IR37" s="841"/>
      <c r="IS37" s="841"/>
      <c r="IT37" s="841"/>
    </row>
    <row r="38" spans="1:254" s="721" customFormat="1" ht="19.5" customHeight="1">
      <c r="A38" s="2212"/>
      <c r="B38" s="2213"/>
      <c r="C38" s="2213"/>
      <c r="D38" s="2213"/>
      <c r="E38" s="2213"/>
      <c r="F38" s="2213"/>
      <c r="G38" s="2213"/>
      <c r="H38" s="2213"/>
      <c r="I38" s="2213"/>
      <c r="J38" s="2214"/>
      <c r="R38" s="841"/>
      <c r="S38" s="841"/>
      <c r="T38" s="841"/>
      <c r="U38" s="841"/>
      <c r="V38" s="841"/>
      <c r="W38" s="841"/>
      <c r="X38" s="841"/>
      <c r="Y38" s="841"/>
      <c r="Z38" s="841"/>
      <c r="AA38" s="841"/>
      <c r="AB38" s="841"/>
      <c r="AC38" s="841"/>
      <c r="AD38" s="841"/>
      <c r="AE38" s="841"/>
      <c r="AF38" s="841"/>
      <c r="AG38" s="841"/>
      <c r="AH38" s="841"/>
      <c r="AI38" s="841"/>
      <c r="AJ38" s="841"/>
      <c r="AK38" s="841"/>
      <c r="AL38" s="841"/>
      <c r="AM38" s="841"/>
      <c r="AN38" s="841"/>
      <c r="AO38" s="841"/>
      <c r="AP38" s="841"/>
      <c r="AQ38" s="841"/>
      <c r="AR38" s="841"/>
      <c r="AS38" s="841"/>
      <c r="AT38" s="841"/>
      <c r="AU38" s="841"/>
      <c r="AV38" s="841"/>
      <c r="AW38" s="841"/>
      <c r="AX38" s="841"/>
      <c r="AY38" s="841"/>
      <c r="AZ38" s="841"/>
      <c r="BA38" s="841"/>
      <c r="BB38" s="841"/>
      <c r="BC38" s="841"/>
      <c r="BD38" s="841"/>
      <c r="BE38" s="841"/>
      <c r="BF38" s="841"/>
      <c r="BG38" s="841"/>
      <c r="BH38" s="841"/>
      <c r="BI38" s="841"/>
      <c r="BJ38" s="841"/>
      <c r="BK38" s="841"/>
      <c r="BL38" s="841"/>
      <c r="BM38" s="841"/>
      <c r="BN38" s="841"/>
      <c r="BO38" s="841"/>
      <c r="BP38" s="841"/>
      <c r="BQ38" s="841"/>
      <c r="BR38" s="841"/>
      <c r="BS38" s="841"/>
      <c r="BT38" s="841"/>
      <c r="BU38" s="841"/>
      <c r="BV38" s="841"/>
      <c r="BW38" s="841"/>
      <c r="BX38" s="841"/>
      <c r="BY38" s="841"/>
      <c r="BZ38" s="841"/>
      <c r="CA38" s="841"/>
      <c r="CB38" s="841"/>
      <c r="CC38" s="841"/>
      <c r="CD38" s="841"/>
      <c r="CE38" s="841"/>
      <c r="CF38" s="841"/>
      <c r="CG38" s="841"/>
      <c r="CH38" s="841"/>
      <c r="CI38" s="841"/>
      <c r="CJ38" s="841"/>
      <c r="CK38" s="841"/>
      <c r="CL38" s="841"/>
      <c r="CM38" s="841"/>
      <c r="CN38" s="841"/>
      <c r="CO38" s="841"/>
      <c r="CP38" s="841"/>
      <c r="CQ38" s="841"/>
      <c r="CR38" s="841"/>
      <c r="CS38" s="841"/>
      <c r="CT38" s="841"/>
      <c r="CU38" s="841"/>
      <c r="CV38" s="841"/>
      <c r="CW38" s="841"/>
      <c r="CX38" s="841"/>
      <c r="CY38" s="841"/>
      <c r="CZ38" s="841"/>
      <c r="DA38" s="841"/>
      <c r="DB38" s="841"/>
      <c r="DC38" s="841"/>
      <c r="DD38" s="841"/>
      <c r="DE38" s="841"/>
      <c r="DF38" s="841"/>
      <c r="DG38" s="841"/>
      <c r="DH38" s="841"/>
      <c r="DI38" s="841"/>
      <c r="DJ38" s="841"/>
      <c r="DK38" s="841"/>
      <c r="DL38" s="841"/>
      <c r="DM38" s="841"/>
      <c r="DN38" s="841"/>
      <c r="DO38" s="841"/>
      <c r="DP38" s="841"/>
      <c r="DQ38" s="841"/>
      <c r="DR38" s="841"/>
      <c r="DS38" s="841"/>
      <c r="DT38" s="841"/>
      <c r="DU38" s="841"/>
      <c r="DV38" s="841"/>
      <c r="DW38" s="841"/>
      <c r="DX38" s="841"/>
      <c r="DY38" s="841"/>
      <c r="DZ38" s="841"/>
      <c r="EA38" s="841"/>
      <c r="EB38" s="841"/>
      <c r="EC38" s="841"/>
      <c r="ED38" s="841"/>
      <c r="EE38" s="841"/>
      <c r="EF38" s="841"/>
      <c r="EG38" s="841"/>
      <c r="EH38" s="841"/>
      <c r="EI38" s="841"/>
      <c r="EJ38" s="841"/>
      <c r="EK38" s="841"/>
      <c r="EL38" s="841"/>
      <c r="EM38" s="841"/>
      <c r="EN38" s="841"/>
      <c r="EO38" s="841"/>
      <c r="EP38" s="841"/>
      <c r="EQ38" s="841"/>
      <c r="ER38" s="841"/>
      <c r="ES38" s="841"/>
      <c r="ET38" s="841"/>
      <c r="EU38" s="841"/>
      <c r="EV38" s="841"/>
      <c r="EW38" s="841"/>
      <c r="EX38" s="841"/>
      <c r="EY38" s="841"/>
      <c r="EZ38" s="841"/>
      <c r="FA38" s="841"/>
      <c r="FB38" s="841"/>
      <c r="FC38" s="841"/>
      <c r="FD38" s="841"/>
      <c r="FE38" s="841"/>
      <c r="FF38" s="841"/>
      <c r="FG38" s="841"/>
      <c r="FH38" s="841"/>
      <c r="FI38" s="841"/>
      <c r="FJ38" s="841"/>
      <c r="FK38" s="841"/>
      <c r="FL38" s="841"/>
      <c r="FM38" s="841"/>
      <c r="FN38" s="841"/>
      <c r="FO38" s="841"/>
      <c r="FP38" s="841"/>
      <c r="FQ38" s="841"/>
      <c r="FR38" s="841"/>
      <c r="FS38" s="841"/>
      <c r="FT38" s="841"/>
      <c r="FU38" s="841"/>
      <c r="FV38" s="841"/>
      <c r="FW38" s="841"/>
      <c r="FX38" s="841"/>
      <c r="FY38" s="841"/>
      <c r="FZ38" s="841"/>
      <c r="GA38" s="841"/>
      <c r="GB38" s="841"/>
      <c r="GC38" s="841"/>
      <c r="GD38" s="841"/>
      <c r="GE38" s="841"/>
      <c r="GF38" s="841"/>
      <c r="GG38" s="841"/>
      <c r="GH38" s="841"/>
      <c r="GI38" s="841"/>
      <c r="GJ38" s="841"/>
      <c r="GK38" s="841"/>
      <c r="GL38" s="841"/>
      <c r="GM38" s="841"/>
      <c r="GN38" s="841"/>
      <c r="GO38" s="841"/>
      <c r="GP38" s="841"/>
      <c r="GQ38" s="841"/>
      <c r="GR38" s="841"/>
      <c r="GS38" s="841"/>
      <c r="GT38" s="841"/>
      <c r="GU38" s="841"/>
      <c r="GV38" s="841"/>
      <c r="GW38" s="841"/>
      <c r="GX38" s="841"/>
      <c r="GY38" s="841"/>
      <c r="GZ38" s="841"/>
      <c r="HA38" s="841"/>
      <c r="HB38" s="841"/>
      <c r="HC38" s="841"/>
      <c r="HD38" s="841"/>
      <c r="HE38" s="841"/>
      <c r="HF38" s="841"/>
      <c r="HG38" s="841"/>
      <c r="HH38" s="841"/>
      <c r="HI38" s="841"/>
      <c r="HJ38" s="841"/>
      <c r="HK38" s="841"/>
      <c r="HL38" s="841"/>
      <c r="HM38" s="841"/>
      <c r="HN38" s="841"/>
      <c r="HO38" s="841"/>
      <c r="HP38" s="841"/>
      <c r="HQ38" s="841"/>
      <c r="HR38" s="841"/>
      <c r="HS38" s="841"/>
      <c r="HT38" s="841"/>
      <c r="HU38" s="841"/>
      <c r="HV38" s="841"/>
      <c r="HW38" s="841"/>
      <c r="HX38" s="841"/>
      <c r="HY38" s="841"/>
      <c r="HZ38" s="841"/>
      <c r="IA38" s="841"/>
      <c r="IB38" s="841"/>
      <c r="IC38" s="841"/>
      <c r="ID38" s="841"/>
      <c r="IE38" s="841"/>
      <c r="IF38" s="841"/>
      <c r="IG38" s="841"/>
      <c r="IH38" s="841"/>
      <c r="II38" s="841"/>
      <c r="IJ38" s="841"/>
      <c r="IK38" s="841"/>
      <c r="IL38" s="841"/>
      <c r="IM38" s="841"/>
      <c r="IN38" s="841"/>
      <c r="IO38" s="841"/>
      <c r="IP38" s="841"/>
      <c r="IQ38" s="841"/>
      <c r="IR38" s="841"/>
      <c r="IS38" s="841"/>
      <c r="IT38" s="841"/>
    </row>
    <row r="39" spans="1:254" s="721" customFormat="1" ht="19.5" customHeight="1">
      <c r="A39" s="2212"/>
      <c r="B39" s="2213"/>
      <c r="C39" s="2213"/>
      <c r="D39" s="2213"/>
      <c r="E39" s="2213"/>
      <c r="F39" s="2213"/>
      <c r="G39" s="2213"/>
      <c r="H39" s="2213"/>
      <c r="I39" s="2213"/>
      <c r="J39" s="2214"/>
      <c r="R39" s="841"/>
      <c r="S39" s="841"/>
      <c r="T39" s="841"/>
      <c r="U39" s="841"/>
      <c r="V39" s="841"/>
      <c r="W39" s="841"/>
      <c r="X39" s="841"/>
      <c r="Y39" s="841"/>
      <c r="Z39" s="841"/>
      <c r="AA39" s="841"/>
      <c r="AB39" s="841"/>
      <c r="AC39" s="841"/>
      <c r="AD39" s="841"/>
      <c r="AE39" s="841"/>
      <c r="AF39" s="841"/>
      <c r="AG39" s="841"/>
      <c r="AH39" s="841"/>
      <c r="AI39" s="841"/>
      <c r="AJ39" s="841"/>
      <c r="AK39" s="841"/>
      <c r="AL39" s="841"/>
      <c r="AM39" s="841"/>
      <c r="AN39" s="841"/>
      <c r="AO39" s="841"/>
      <c r="AP39" s="841"/>
      <c r="AQ39" s="841"/>
      <c r="AR39" s="841"/>
      <c r="AS39" s="841"/>
      <c r="AT39" s="841"/>
      <c r="AU39" s="841"/>
      <c r="AV39" s="841"/>
      <c r="AW39" s="841"/>
      <c r="AX39" s="841"/>
      <c r="AY39" s="841"/>
      <c r="AZ39" s="841"/>
      <c r="BA39" s="841"/>
      <c r="BB39" s="841"/>
      <c r="BC39" s="841"/>
      <c r="BD39" s="841"/>
      <c r="BE39" s="841"/>
      <c r="BF39" s="841"/>
      <c r="BG39" s="841"/>
      <c r="BH39" s="841"/>
      <c r="BI39" s="841"/>
      <c r="BJ39" s="841"/>
      <c r="BK39" s="841"/>
      <c r="BL39" s="841"/>
      <c r="BM39" s="841"/>
      <c r="BN39" s="841"/>
      <c r="BO39" s="841"/>
      <c r="BP39" s="841"/>
      <c r="BQ39" s="841"/>
      <c r="BR39" s="841"/>
      <c r="BS39" s="841"/>
      <c r="BT39" s="841"/>
      <c r="BU39" s="841"/>
      <c r="BV39" s="841"/>
      <c r="BW39" s="841"/>
      <c r="BX39" s="841"/>
      <c r="BY39" s="841"/>
      <c r="BZ39" s="841"/>
      <c r="CA39" s="841"/>
      <c r="CB39" s="841"/>
      <c r="CC39" s="841"/>
      <c r="CD39" s="841"/>
      <c r="CE39" s="841"/>
      <c r="CF39" s="841"/>
      <c r="CG39" s="841"/>
      <c r="CH39" s="841"/>
      <c r="CI39" s="841"/>
      <c r="CJ39" s="841"/>
      <c r="CK39" s="841"/>
      <c r="CL39" s="841"/>
      <c r="CM39" s="841"/>
      <c r="CN39" s="841"/>
      <c r="CO39" s="841"/>
      <c r="CP39" s="841"/>
      <c r="CQ39" s="841"/>
      <c r="CR39" s="841"/>
      <c r="CS39" s="841"/>
      <c r="CT39" s="841"/>
      <c r="CU39" s="841"/>
      <c r="CV39" s="841"/>
      <c r="CW39" s="841"/>
      <c r="CX39" s="841"/>
      <c r="CY39" s="841"/>
      <c r="CZ39" s="841"/>
      <c r="DA39" s="841"/>
      <c r="DB39" s="841"/>
      <c r="DC39" s="841"/>
      <c r="DD39" s="841"/>
      <c r="DE39" s="841"/>
      <c r="DF39" s="841"/>
      <c r="DG39" s="841"/>
      <c r="DH39" s="841"/>
      <c r="DI39" s="841"/>
      <c r="DJ39" s="841"/>
      <c r="DK39" s="841"/>
      <c r="DL39" s="841"/>
      <c r="DM39" s="841"/>
      <c r="DN39" s="841"/>
      <c r="DO39" s="841"/>
      <c r="DP39" s="841"/>
      <c r="DQ39" s="841"/>
      <c r="DR39" s="841"/>
      <c r="DS39" s="841"/>
      <c r="DT39" s="841"/>
      <c r="DU39" s="841"/>
      <c r="DV39" s="841"/>
      <c r="DW39" s="841"/>
      <c r="DX39" s="841"/>
      <c r="DY39" s="841"/>
      <c r="DZ39" s="841"/>
      <c r="EA39" s="841"/>
      <c r="EB39" s="841"/>
      <c r="EC39" s="841"/>
      <c r="ED39" s="841"/>
      <c r="EE39" s="841"/>
      <c r="EF39" s="841"/>
      <c r="EG39" s="841"/>
      <c r="EH39" s="841"/>
      <c r="EI39" s="841"/>
      <c r="EJ39" s="841"/>
      <c r="EK39" s="841"/>
      <c r="EL39" s="841"/>
      <c r="EM39" s="841"/>
      <c r="EN39" s="841"/>
      <c r="EO39" s="841"/>
      <c r="EP39" s="841"/>
      <c r="EQ39" s="841"/>
      <c r="ER39" s="841"/>
      <c r="ES39" s="841"/>
      <c r="ET39" s="841"/>
      <c r="EU39" s="841"/>
      <c r="EV39" s="841"/>
      <c r="EW39" s="841"/>
      <c r="EX39" s="841"/>
      <c r="EY39" s="841"/>
      <c r="EZ39" s="841"/>
      <c r="FA39" s="841"/>
      <c r="FB39" s="841"/>
      <c r="FC39" s="841"/>
      <c r="FD39" s="841"/>
      <c r="FE39" s="841"/>
      <c r="FF39" s="841"/>
      <c r="FG39" s="841"/>
      <c r="FH39" s="841"/>
      <c r="FI39" s="841"/>
      <c r="FJ39" s="841"/>
      <c r="FK39" s="841"/>
      <c r="FL39" s="841"/>
      <c r="FM39" s="841"/>
      <c r="FN39" s="841"/>
      <c r="FO39" s="841"/>
      <c r="FP39" s="841"/>
      <c r="FQ39" s="841"/>
      <c r="FR39" s="841"/>
      <c r="FS39" s="841"/>
      <c r="FT39" s="841"/>
      <c r="FU39" s="841"/>
      <c r="FV39" s="841"/>
      <c r="FW39" s="841"/>
      <c r="FX39" s="841"/>
      <c r="FY39" s="841"/>
      <c r="FZ39" s="841"/>
      <c r="GA39" s="841"/>
      <c r="GB39" s="841"/>
      <c r="GC39" s="841"/>
      <c r="GD39" s="841"/>
      <c r="GE39" s="841"/>
      <c r="GF39" s="841"/>
      <c r="GG39" s="841"/>
      <c r="GH39" s="841"/>
      <c r="GI39" s="841"/>
      <c r="GJ39" s="841"/>
      <c r="GK39" s="841"/>
      <c r="GL39" s="841"/>
      <c r="GM39" s="841"/>
      <c r="GN39" s="841"/>
      <c r="GO39" s="841"/>
      <c r="GP39" s="841"/>
      <c r="GQ39" s="841"/>
      <c r="GR39" s="841"/>
      <c r="GS39" s="841"/>
      <c r="GT39" s="841"/>
      <c r="GU39" s="841"/>
      <c r="GV39" s="841"/>
      <c r="GW39" s="841"/>
      <c r="GX39" s="841"/>
      <c r="GY39" s="841"/>
      <c r="GZ39" s="841"/>
      <c r="HA39" s="841"/>
      <c r="HB39" s="841"/>
      <c r="HC39" s="841"/>
      <c r="HD39" s="841"/>
      <c r="HE39" s="841"/>
      <c r="HF39" s="841"/>
      <c r="HG39" s="841"/>
      <c r="HH39" s="841"/>
      <c r="HI39" s="841"/>
      <c r="HJ39" s="841"/>
      <c r="HK39" s="841"/>
      <c r="HL39" s="841"/>
      <c r="HM39" s="841"/>
      <c r="HN39" s="841"/>
      <c r="HO39" s="841"/>
      <c r="HP39" s="841"/>
      <c r="HQ39" s="841"/>
      <c r="HR39" s="841"/>
      <c r="HS39" s="841"/>
      <c r="HT39" s="841"/>
      <c r="HU39" s="841"/>
      <c r="HV39" s="841"/>
      <c r="HW39" s="841"/>
      <c r="HX39" s="841"/>
      <c r="HY39" s="841"/>
      <c r="HZ39" s="841"/>
      <c r="IA39" s="841"/>
      <c r="IB39" s="841"/>
      <c r="IC39" s="841"/>
      <c r="ID39" s="841"/>
      <c r="IE39" s="841"/>
      <c r="IF39" s="841"/>
      <c r="IG39" s="841"/>
      <c r="IH39" s="841"/>
      <c r="II39" s="841"/>
      <c r="IJ39" s="841"/>
      <c r="IK39" s="841"/>
      <c r="IL39" s="841"/>
      <c r="IM39" s="841"/>
      <c r="IN39" s="841"/>
      <c r="IO39" s="841"/>
      <c r="IP39" s="841"/>
      <c r="IQ39" s="841"/>
      <c r="IR39" s="841"/>
      <c r="IS39" s="841"/>
      <c r="IT39" s="841"/>
    </row>
    <row r="40" spans="1:254" s="721" customFormat="1" ht="19.5" customHeight="1">
      <c r="A40" s="2215"/>
      <c r="B40" s="2216"/>
      <c r="C40" s="2216"/>
      <c r="D40" s="2216"/>
      <c r="E40" s="2216"/>
      <c r="F40" s="2216"/>
      <c r="G40" s="2216"/>
      <c r="H40" s="2216"/>
      <c r="I40" s="2216"/>
      <c r="J40" s="2217"/>
      <c r="R40" s="841"/>
      <c r="S40" s="841"/>
      <c r="T40" s="841"/>
      <c r="U40" s="841"/>
      <c r="V40" s="841"/>
      <c r="W40" s="841"/>
      <c r="X40" s="841"/>
      <c r="Y40" s="841"/>
      <c r="Z40" s="841"/>
      <c r="AA40" s="841"/>
      <c r="AB40" s="841"/>
      <c r="AC40" s="841"/>
      <c r="AD40" s="841"/>
      <c r="AE40" s="841"/>
      <c r="AF40" s="841"/>
      <c r="AG40" s="841"/>
      <c r="AH40" s="841"/>
      <c r="AI40" s="841"/>
      <c r="AJ40" s="841"/>
      <c r="AK40" s="841"/>
      <c r="AL40" s="841"/>
      <c r="AM40" s="841"/>
      <c r="AN40" s="841"/>
      <c r="AO40" s="841"/>
      <c r="AP40" s="841"/>
      <c r="AQ40" s="841"/>
      <c r="AR40" s="841"/>
      <c r="AS40" s="841"/>
      <c r="AT40" s="841"/>
      <c r="AU40" s="841"/>
      <c r="AV40" s="841"/>
      <c r="AW40" s="841"/>
      <c r="AX40" s="841"/>
      <c r="AY40" s="841"/>
      <c r="AZ40" s="841"/>
      <c r="BA40" s="841"/>
      <c r="BB40" s="841"/>
      <c r="BC40" s="841"/>
      <c r="BD40" s="841"/>
      <c r="BE40" s="841"/>
      <c r="BF40" s="841"/>
      <c r="BG40" s="841"/>
      <c r="BH40" s="841"/>
      <c r="BI40" s="841"/>
      <c r="BJ40" s="841"/>
      <c r="BK40" s="841"/>
      <c r="BL40" s="841"/>
      <c r="BM40" s="841"/>
      <c r="BN40" s="841"/>
      <c r="BO40" s="841"/>
      <c r="BP40" s="841"/>
      <c r="BQ40" s="841"/>
      <c r="BR40" s="841"/>
      <c r="BS40" s="841"/>
      <c r="BT40" s="841"/>
      <c r="BU40" s="841"/>
      <c r="BV40" s="841"/>
      <c r="BW40" s="841"/>
      <c r="BX40" s="841"/>
      <c r="BY40" s="841"/>
      <c r="BZ40" s="841"/>
      <c r="CA40" s="841"/>
      <c r="CB40" s="841"/>
      <c r="CC40" s="841"/>
      <c r="CD40" s="841"/>
      <c r="CE40" s="841"/>
      <c r="CF40" s="841"/>
      <c r="CG40" s="841"/>
      <c r="CH40" s="841"/>
      <c r="CI40" s="841"/>
      <c r="CJ40" s="841"/>
      <c r="CK40" s="841"/>
      <c r="CL40" s="841"/>
      <c r="CM40" s="841"/>
      <c r="CN40" s="841"/>
      <c r="CO40" s="841"/>
      <c r="CP40" s="841"/>
      <c r="CQ40" s="841"/>
      <c r="CR40" s="841"/>
      <c r="CS40" s="841"/>
      <c r="CT40" s="841"/>
      <c r="CU40" s="841"/>
      <c r="CV40" s="841"/>
      <c r="CW40" s="841"/>
      <c r="CX40" s="841"/>
      <c r="CY40" s="841"/>
      <c r="CZ40" s="841"/>
      <c r="DA40" s="841"/>
      <c r="DB40" s="841"/>
      <c r="DC40" s="841"/>
      <c r="DD40" s="841"/>
      <c r="DE40" s="841"/>
      <c r="DF40" s="841"/>
      <c r="DG40" s="841"/>
      <c r="DH40" s="841"/>
      <c r="DI40" s="841"/>
      <c r="DJ40" s="841"/>
      <c r="DK40" s="841"/>
      <c r="DL40" s="841"/>
      <c r="DM40" s="841"/>
      <c r="DN40" s="841"/>
      <c r="DO40" s="841"/>
      <c r="DP40" s="841"/>
      <c r="DQ40" s="841"/>
      <c r="DR40" s="841"/>
      <c r="DS40" s="841"/>
      <c r="DT40" s="841"/>
      <c r="DU40" s="841"/>
      <c r="DV40" s="841"/>
      <c r="DW40" s="841"/>
      <c r="DX40" s="841"/>
      <c r="DY40" s="841"/>
      <c r="DZ40" s="841"/>
      <c r="EA40" s="841"/>
      <c r="EB40" s="841"/>
      <c r="EC40" s="841"/>
      <c r="ED40" s="841"/>
      <c r="EE40" s="841"/>
      <c r="EF40" s="841"/>
      <c r="EG40" s="841"/>
      <c r="EH40" s="841"/>
      <c r="EI40" s="841"/>
      <c r="EJ40" s="841"/>
      <c r="EK40" s="841"/>
      <c r="EL40" s="841"/>
      <c r="EM40" s="841"/>
      <c r="EN40" s="841"/>
      <c r="EO40" s="841"/>
      <c r="EP40" s="841"/>
      <c r="EQ40" s="841"/>
      <c r="ER40" s="841"/>
      <c r="ES40" s="841"/>
      <c r="ET40" s="841"/>
      <c r="EU40" s="841"/>
      <c r="EV40" s="841"/>
      <c r="EW40" s="841"/>
      <c r="EX40" s="841"/>
      <c r="EY40" s="841"/>
      <c r="EZ40" s="841"/>
      <c r="FA40" s="841"/>
      <c r="FB40" s="841"/>
      <c r="FC40" s="841"/>
      <c r="FD40" s="841"/>
      <c r="FE40" s="841"/>
      <c r="FF40" s="841"/>
      <c r="FG40" s="841"/>
      <c r="FH40" s="841"/>
      <c r="FI40" s="841"/>
      <c r="FJ40" s="841"/>
      <c r="FK40" s="841"/>
      <c r="FL40" s="841"/>
      <c r="FM40" s="841"/>
      <c r="FN40" s="841"/>
      <c r="FO40" s="841"/>
      <c r="FP40" s="841"/>
      <c r="FQ40" s="841"/>
      <c r="FR40" s="841"/>
      <c r="FS40" s="841"/>
      <c r="FT40" s="841"/>
      <c r="FU40" s="841"/>
      <c r="FV40" s="841"/>
      <c r="FW40" s="841"/>
      <c r="FX40" s="841"/>
      <c r="FY40" s="841"/>
      <c r="FZ40" s="841"/>
      <c r="GA40" s="841"/>
      <c r="GB40" s="841"/>
      <c r="GC40" s="841"/>
      <c r="GD40" s="841"/>
      <c r="GE40" s="841"/>
      <c r="GF40" s="841"/>
      <c r="GG40" s="841"/>
      <c r="GH40" s="841"/>
      <c r="GI40" s="841"/>
      <c r="GJ40" s="841"/>
      <c r="GK40" s="841"/>
      <c r="GL40" s="841"/>
      <c r="GM40" s="841"/>
      <c r="GN40" s="841"/>
      <c r="GO40" s="841"/>
      <c r="GP40" s="841"/>
      <c r="GQ40" s="841"/>
      <c r="GR40" s="841"/>
      <c r="GS40" s="841"/>
      <c r="GT40" s="841"/>
      <c r="GU40" s="841"/>
      <c r="GV40" s="841"/>
      <c r="GW40" s="841"/>
      <c r="GX40" s="841"/>
      <c r="GY40" s="841"/>
      <c r="GZ40" s="841"/>
      <c r="HA40" s="841"/>
      <c r="HB40" s="841"/>
      <c r="HC40" s="841"/>
      <c r="HD40" s="841"/>
      <c r="HE40" s="841"/>
      <c r="HF40" s="841"/>
      <c r="HG40" s="841"/>
      <c r="HH40" s="841"/>
      <c r="HI40" s="841"/>
      <c r="HJ40" s="841"/>
      <c r="HK40" s="841"/>
      <c r="HL40" s="841"/>
      <c r="HM40" s="841"/>
      <c r="HN40" s="841"/>
      <c r="HO40" s="841"/>
      <c r="HP40" s="841"/>
      <c r="HQ40" s="841"/>
      <c r="HR40" s="841"/>
      <c r="HS40" s="841"/>
      <c r="HT40" s="841"/>
      <c r="HU40" s="841"/>
      <c r="HV40" s="841"/>
      <c r="HW40" s="841"/>
      <c r="HX40" s="841"/>
      <c r="HY40" s="841"/>
      <c r="HZ40" s="841"/>
      <c r="IA40" s="841"/>
      <c r="IB40" s="841"/>
      <c r="IC40" s="841"/>
      <c r="ID40" s="841"/>
      <c r="IE40" s="841"/>
      <c r="IF40" s="841"/>
      <c r="IG40" s="841"/>
      <c r="IH40" s="841"/>
      <c r="II40" s="841"/>
      <c r="IJ40" s="841"/>
      <c r="IK40" s="841"/>
      <c r="IL40" s="841"/>
      <c r="IM40" s="841"/>
      <c r="IN40" s="841"/>
      <c r="IO40" s="841"/>
      <c r="IP40" s="841"/>
      <c r="IQ40" s="841"/>
      <c r="IR40" s="841"/>
      <c r="IS40" s="841"/>
      <c r="IT40" s="841"/>
    </row>
    <row r="41" spans="1:254" s="721" customFormat="1" ht="26.25" customHeight="1">
      <c r="A41" s="72"/>
      <c r="B41" s="72"/>
      <c r="C41" s="72"/>
      <c r="D41" s="72"/>
      <c r="E41" s="72"/>
      <c r="F41" s="72"/>
      <c r="G41" s="72"/>
      <c r="H41" s="72"/>
      <c r="I41" s="72"/>
      <c r="J41" s="72"/>
      <c r="R41" s="841"/>
      <c r="S41" s="841"/>
      <c r="T41" s="841"/>
      <c r="U41" s="841"/>
      <c r="V41" s="841"/>
      <c r="W41" s="841"/>
      <c r="X41" s="841"/>
      <c r="Y41" s="841"/>
      <c r="Z41" s="841"/>
      <c r="AA41" s="841"/>
      <c r="AB41" s="841"/>
      <c r="AC41" s="841"/>
      <c r="AD41" s="841"/>
      <c r="AE41" s="841"/>
      <c r="AF41" s="841"/>
      <c r="AG41" s="841"/>
      <c r="AH41" s="841"/>
      <c r="AI41" s="841"/>
      <c r="AJ41" s="841"/>
      <c r="AK41" s="841"/>
      <c r="AL41" s="841"/>
      <c r="AM41" s="841"/>
      <c r="AN41" s="841"/>
      <c r="AO41" s="841"/>
      <c r="AP41" s="841"/>
      <c r="AQ41" s="841"/>
      <c r="AR41" s="841"/>
      <c r="AS41" s="841"/>
      <c r="AT41" s="841"/>
      <c r="AU41" s="841"/>
      <c r="AV41" s="841"/>
      <c r="AW41" s="841"/>
      <c r="AX41" s="841"/>
      <c r="AY41" s="841"/>
      <c r="AZ41" s="841"/>
      <c r="BA41" s="841"/>
      <c r="BB41" s="841"/>
      <c r="BC41" s="841"/>
      <c r="BD41" s="841"/>
      <c r="BE41" s="841"/>
      <c r="BF41" s="841"/>
      <c r="BG41" s="841"/>
      <c r="BH41" s="841"/>
      <c r="BI41" s="841"/>
      <c r="BJ41" s="841"/>
      <c r="BK41" s="841"/>
      <c r="BL41" s="841"/>
      <c r="BM41" s="841"/>
      <c r="BN41" s="841"/>
      <c r="BO41" s="841"/>
      <c r="BP41" s="841"/>
      <c r="BQ41" s="841"/>
      <c r="BR41" s="841"/>
      <c r="BS41" s="841"/>
      <c r="BT41" s="841"/>
      <c r="BU41" s="841"/>
      <c r="BV41" s="841"/>
      <c r="BW41" s="841"/>
      <c r="BX41" s="841"/>
      <c r="BY41" s="841"/>
      <c r="BZ41" s="841"/>
      <c r="CA41" s="841"/>
      <c r="CB41" s="841"/>
      <c r="CC41" s="841"/>
      <c r="CD41" s="841"/>
      <c r="CE41" s="841"/>
      <c r="CF41" s="841"/>
      <c r="CG41" s="841"/>
      <c r="CH41" s="841"/>
      <c r="CI41" s="841"/>
      <c r="CJ41" s="841"/>
      <c r="CK41" s="841"/>
      <c r="CL41" s="841"/>
      <c r="CM41" s="841"/>
      <c r="CN41" s="841"/>
      <c r="CO41" s="841"/>
      <c r="CP41" s="841"/>
      <c r="CQ41" s="841"/>
      <c r="CR41" s="841"/>
      <c r="CS41" s="841"/>
      <c r="CT41" s="841"/>
      <c r="CU41" s="841"/>
      <c r="CV41" s="841"/>
      <c r="CW41" s="841"/>
      <c r="CX41" s="841"/>
      <c r="CY41" s="841"/>
      <c r="CZ41" s="841"/>
      <c r="DA41" s="841"/>
      <c r="DB41" s="841"/>
      <c r="DC41" s="841"/>
      <c r="DD41" s="841"/>
      <c r="DE41" s="841"/>
      <c r="DF41" s="841"/>
      <c r="DG41" s="841"/>
      <c r="DH41" s="841"/>
      <c r="DI41" s="841"/>
      <c r="DJ41" s="841"/>
      <c r="DK41" s="841"/>
      <c r="DL41" s="841"/>
      <c r="DM41" s="841"/>
      <c r="DN41" s="841"/>
      <c r="DO41" s="841"/>
      <c r="DP41" s="841"/>
      <c r="DQ41" s="841"/>
      <c r="DR41" s="841"/>
      <c r="DS41" s="841"/>
      <c r="DT41" s="841"/>
      <c r="DU41" s="841"/>
      <c r="DV41" s="841"/>
      <c r="DW41" s="841"/>
      <c r="DX41" s="841"/>
      <c r="DY41" s="841"/>
      <c r="DZ41" s="841"/>
      <c r="EA41" s="841"/>
      <c r="EB41" s="841"/>
      <c r="EC41" s="841"/>
      <c r="ED41" s="841"/>
      <c r="EE41" s="841"/>
      <c r="EF41" s="841"/>
      <c r="EG41" s="841"/>
      <c r="EH41" s="841"/>
      <c r="EI41" s="841"/>
      <c r="EJ41" s="841"/>
      <c r="EK41" s="841"/>
      <c r="EL41" s="841"/>
      <c r="EM41" s="841"/>
      <c r="EN41" s="841"/>
      <c r="EO41" s="841"/>
      <c r="EP41" s="841"/>
      <c r="EQ41" s="841"/>
      <c r="ER41" s="841"/>
      <c r="ES41" s="841"/>
      <c r="ET41" s="841"/>
      <c r="EU41" s="841"/>
      <c r="EV41" s="841"/>
      <c r="EW41" s="841"/>
      <c r="EX41" s="841"/>
      <c r="EY41" s="841"/>
      <c r="EZ41" s="841"/>
      <c r="FA41" s="841"/>
      <c r="FB41" s="841"/>
      <c r="FC41" s="841"/>
      <c r="FD41" s="841"/>
      <c r="FE41" s="841"/>
      <c r="FF41" s="841"/>
      <c r="FG41" s="841"/>
      <c r="FH41" s="841"/>
      <c r="FI41" s="841"/>
      <c r="FJ41" s="841"/>
      <c r="FK41" s="841"/>
      <c r="FL41" s="841"/>
      <c r="FM41" s="841"/>
      <c r="FN41" s="841"/>
      <c r="FO41" s="841"/>
      <c r="FP41" s="841"/>
      <c r="FQ41" s="841"/>
      <c r="FR41" s="841"/>
      <c r="FS41" s="841"/>
      <c r="FT41" s="841"/>
      <c r="FU41" s="841"/>
      <c r="FV41" s="841"/>
      <c r="FW41" s="841"/>
      <c r="FX41" s="841"/>
      <c r="FY41" s="841"/>
      <c r="FZ41" s="841"/>
      <c r="GA41" s="841"/>
      <c r="GB41" s="841"/>
      <c r="GC41" s="841"/>
      <c r="GD41" s="841"/>
      <c r="GE41" s="841"/>
      <c r="GF41" s="841"/>
      <c r="GG41" s="841"/>
      <c r="GH41" s="841"/>
      <c r="GI41" s="841"/>
      <c r="GJ41" s="841"/>
      <c r="GK41" s="841"/>
      <c r="GL41" s="841"/>
      <c r="GM41" s="841"/>
      <c r="GN41" s="841"/>
      <c r="GO41" s="841"/>
      <c r="GP41" s="841"/>
      <c r="GQ41" s="841"/>
      <c r="GR41" s="841"/>
      <c r="GS41" s="841"/>
      <c r="GT41" s="841"/>
      <c r="GU41" s="841"/>
      <c r="GV41" s="841"/>
      <c r="GW41" s="841"/>
      <c r="GX41" s="841"/>
      <c r="GY41" s="841"/>
      <c r="GZ41" s="841"/>
      <c r="HA41" s="841"/>
      <c r="HB41" s="841"/>
      <c r="HC41" s="841"/>
      <c r="HD41" s="841"/>
      <c r="HE41" s="841"/>
      <c r="HF41" s="841"/>
      <c r="HG41" s="841"/>
      <c r="HH41" s="841"/>
      <c r="HI41" s="841"/>
      <c r="HJ41" s="841"/>
      <c r="HK41" s="841"/>
      <c r="HL41" s="841"/>
      <c r="HM41" s="841"/>
      <c r="HN41" s="841"/>
      <c r="HO41" s="841"/>
      <c r="HP41" s="841"/>
      <c r="HQ41" s="841"/>
      <c r="HR41" s="841"/>
      <c r="HS41" s="841"/>
      <c r="HT41" s="841"/>
      <c r="HU41" s="841"/>
      <c r="HV41" s="841"/>
      <c r="HW41" s="841"/>
      <c r="HX41" s="841"/>
      <c r="HY41" s="841"/>
      <c r="HZ41" s="841"/>
      <c r="IA41" s="841"/>
      <c r="IB41" s="841"/>
      <c r="IC41" s="841"/>
      <c r="ID41" s="841"/>
      <c r="IE41" s="841"/>
      <c r="IF41" s="841"/>
      <c r="IG41" s="841"/>
      <c r="IH41" s="841"/>
      <c r="II41" s="841"/>
      <c r="IJ41" s="841"/>
      <c r="IK41" s="841"/>
      <c r="IL41" s="841"/>
      <c r="IM41" s="841"/>
      <c r="IN41" s="841"/>
      <c r="IO41" s="841"/>
      <c r="IP41" s="841"/>
      <c r="IQ41" s="841"/>
      <c r="IR41" s="841"/>
      <c r="IS41" s="841"/>
      <c r="IT41" s="841"/>
    </row>
    <row r="42" spans="1:254" s="840" customFormat="1" ht="18">
      <c r="A42" s="1932" t="s">
        <v>511</v>
      </c>
      <c r="B42" s="1933"/>
      <c r="C42" s="1933"/>
      <c r="D42" s="1933"/>
      <c r="E42" s="1933"/>
      <c r="F42" s="1933"/>
      <c r="G42" s="1933"/>
      <c r="H42" s="1933"/>
      <c r="I42" s="1933"/>
      <c r="J42" s="1933"/>
      <c r="K42" s="841"/>
      <c r="L42" s="841"/>
      <c r="M42" s="841"/>
      <c r="N42" s="841"/>
      <c r="O42" s="841"/>
      <c r="P42" s="841"/>
      <c r="Q42" s="841"/>
      <c r="R42" s="841"/>
      <c r="S42" s="841"/>
      <c r="T42" s="841"/>
      <c r="U42" s="841"/>
      <c r="V42" s="841"/>
      <c r="W42" s="841"/>
      <c r="X42" s="841"/>
      <c r="Y42" s="841"/>
      <c r="Z42" s="841"/>
      <c r="AA42" s="841"/>
      <c r="AB42" s="841"/>
      <c r="AC42" s="841"/>
      <c r="AD42" s="841"/>
      <c r="AE42" s="841"/>
      <c r="AF42" s="841"/>
      <c r="AG42" s="841"/>
      <c r="AH42" s="841"/>
      <c r="AI42" s="841"/>
      <c r="AJ42" s="841"/>
      <c r="AK42" s="841"/>
      <c r="AL42" s="841"/>
      <c r="AM42" s="841"/>
      <c r="AN42" s="841"/>
      <c r="AO42" s="841"/>
      <c r="AP42" s="841"/>
      <c r="AQ42" s="841"/>
      <c r="AR42" s="841"/>
      <c r="AS42" s="841"/>
      <c r="AT42" s="841"/>
      <c r="AU42" s="841"/>
      <c r="AV42" s="841"/>
      <c r="AW42" s="841"/>
      <c r="AX42" s="841"/>
      <c r="AY42" s="841"/>
      <c r="AZ42" s="841"/>
      <c r="BA42" s="841"/>
      <c r="BB42" s="841"/>
      <c r="BC42" s="841"/>
      <c r="BD42" s="841"/>
      <c r="BE42" s="841"/>
      <c r="BF42" s="841"/>
      <c r="BG42" s="841"/>
      <c r="BH42" s="841"/>
      <c r="BI42" s="841"/>
      <c r="BJ42" s="841"/>
      <c r="BK42" s="841"/>
      <c r="BL42" s="841"/>
      <c r="BM42" s="841"/>
      <c r="BN42" s="841"/>
      <c r="BO42" s="841"/>
      <c r="BP42" s="841"/>
      <c r="BQ42" s="841"/>
      <c r="BR42" s="841"/>
      <c r="BS42" s="841"/>
      <c r="BT42" s="841"/>
      <c r="BU42" s="841"/>
      <c r="BV42" s="841"/>
      <c r="BW42" s="841"/>
      <c r="BX42" s="841"/>
      <c r="BY42" s="841"/>
      <c r="BZ42" s="841"/>
      <c r="CA42" s="841"/>
      <c r="CB42" s="841"/>
      <c r="CC42" s="841"/>
      <c r="CD42" s="841"/>
      <c r="CE42" s="841"/>
      <c r="CF42" s="841"/>
      <c r="CG42" s="841"/>
      <c r="CH42" s="841"/>
      <c r="CI42" s="841"/>
      <c r="CJ42" s="841"/>
      <c r="CK42" s="841"/>
      <c r="CL42" s="841"/>
      <c r="CM42" s="841"/>
      <c r="CN42" s="841"/>
      <c r="CO42" s="841"/>
      <c r="CP42" s="841"/>
      <c r="CQ42" s="841"/>
      <c r="CR42" s="841"/>
      <c r="CS42" s="841"/>
      <c r="CT42" s="841"/>
      <c r="CU42" s="841"/>
      <c r="CV42" s="841"/>
      <c r="CW42" s="841"/>
      <c r="CX42" s="841"/>
      <c r="CY42" s="841"/>
      <c r="CZ42" s="841"/>
      <c r="DA42" s="841"/>
      <c r="DB42" s="841"/>
      <c r="DC42" s="841"/>
      <c r="DD42" s="841"/>
      <c r="DE42" s="841"/>
      <c r="DF42" s="841"/>
      <c r="DG42" s="841"/>
      <c r="DH42" s="841"/>
      <c r="DI42" s="841"/>
      <c r="DJ42" s="841"/>
      <c r="DK42" s="841"/>
      <c r="DL42" s="841"/>
      <c r="DM42" s="841"/>
      <c r="DN42" s="841"/>
      <c r="DO42" s="841"/>
      <c r="DP42" s="841"/>
      <c r="DQ42" s="841"/>
      <c r="DR42" s="841"/>
      <c r="DS42" s="841"/>
      <c r="DT42" s="841"/>
      <c r="DU42" s="841"/>
      <c r="DV42" s="841"/>
      <c r="DW42" s="841"/>
      <c r="DX42" s="841"/>
      <c r="DY42" s="841"/>
      <c r="DZ42" s="841"/>
      <c r="EA42" s="841"/>
      <c r="EB42" s="841"/>
      <c r="EC42" s="841"/>
      <c r="ED42" s="841"/>
      <c r="EE42" s="841"/>
      <c r="EF42" s="841"/>
      <c r="EG42" s="841"/>
      <c r="EH42" s="841"/>
      <c r="EI42" s="841"/>
      <c r="EJ42" s="841"/>
      <c r="EK42" s="841"/>
      <c r="EL42" s="841"/>
      <c r="EM42" s="841"/>
      <c r="EN42" s="841"/>
      <c r="EO42" s="841"/>
      <c r="EP42" s="841"/>
      <c r="EQ42" s="841"/>
      <c r="ER42" s="841"/>
      <c r="ES42" s="841"/>
      <c r="ET42" s="841"/>
      <c r="EU42" s="841"/>
      <c r="EV42" s="841"/>
      <c r="EW42" s="841"/>
      <c r="EX42" s="841"/>
      <c r="EY42" s="841"/>
      <c r="EZ42" s="841"/>
      <c r="FA42" s="841"/>
      <c r="FB42" s="841"/>
      <c r="FC42" s="841"/>
      <c r="FD42" s="841"/>
      <c r="FE42" s="841"/>
      <c r="FF42" s="841"/>
      <c r="FG42" s="841"/>
      <c r="FH42" s="841"/>
      <c r="FI42" s="841"/>
      <c r="FJ42" s="841"/>
      <c r="FK42" s="841"/>
      <c r="FL42" s="841"/>
      <c r="FM42" s="841"/>
      <c r="FN42" s="841"/>
      <c r="FO42" s="841"/>
      <c r="FP42" s="841"/>
      <c r="FQ42" s="841"/>
      <c r="FR42" s="841"/>
      <c r="FS42" s="841"/>
      <c r="FT42" s="841"/>
      <c r="FU42" s="841"/>
      <c r="FV42" s="841"/>
      <c r="FW42" s="841"/>
      <c r="FX42" s="841"/>
      <c r="FY42" s="841"/>
      <c r="FZ42" s="841"/>
      <c r="GA42" s="841"/>
      <c r="GB42" s="841"/>
      <c r="GC42" s="841"/>
      <c r="GD42" s="841"/>
      <c r="GE42" s="841"/>
      <c r="GF42" s="841"/>
      <c r="GG42" s="841"/>
      <c r="GH42" s="841"/>
      <c r="GI42" s="841"/>
      <c r="GJ42" s="841"/>
      <c r="GK42" s="841"/>
      <c r="GL42" s="841"/>
      <c r="GM42" s="841"/>
      <c r="GN42" s="841"/>
      <c r="GO42" s="841"/>
      <c r="GP42" s="841"/>
      <c r="GQ42" s="841"/>
      <c r="GR42" s="841"/>
      <c r="GS42" s="841"/>
      <c r="GT42" s="841"/>
      <c r="GU42" s="841"/>
      <c r="GV42" s="841"/>
      <c r="GW42" s="841"/>
      <c r="GX42" s="841"/>
      <c r="GY42" s="841"/>
      <c r="GZ42" s="841"/>
      <c r="HA42" s="841"/>
      <c r="HB42" s="841"/>
      <c r="HC42" s="841"/>
      <c r="HD42" s="841"/>
      <c r="HE42" s="841"/>
      <c r="HF42" s="841"/>
      <c r="HG42" s="841"/>
      <c r="HH42" s="841"/>
      <c r="HI42" s="841"/>
      <c r="HJ42" s="841"/>
      <c r="HK42" s="841"/>
      <c r="HL42" s="841"/>
      <c r="HM42" s="841"/>
      <c r="HN42" s="841"/>
      <c r="HO42" s="841"/>
      <c r="HP42" s="841"/>
      <c r="HQ42" s="841"/>
      <c r="HR42" s="841"/>
      <c r="HS42" s="841"/>
      <c r="HT42" s="841"/>
      <c r="HU42" s="841"/>
      <c r="HV42" s="841"/>
      <c r="HW42" s="841"/>
      <c r="HX42" s="841"/>
      <c r="HY42" s="841"/>
      <c r="HZ42" s="841"/>
      <c r="IA42" s="841"/>
      <c r="IB42" s="841"/>
      <c r="IC42" s="841"/>
      <c r="ID42" s="841"/>
      <c r="IE42" s="841"/>
      <c r="IF42" s="841"/>
      <c r="IG42" s="841"/>
      <c r="IH42" s="841"/>
      <c r="II42" s="841"/>
      <c r="IJ42" s="841"/>
      <c r="IK42" s="841"/>
      <c r="IL42" s="841"/>
      <c r="IM42" s="841"/>
      <c r="IN42" s="841"/>
      <c r="IO42" s="841"/>
      <c r="IP42" s="841"/>
      <c r="IQ42" s="841"/>
      <c r="IR42" s="841"/>
      <c r="IS42" s="841"/>
      <c r="IT42" s="841"/>
    </row>
    <row r="43" spans="1:254" ht="12.75">
      <c r="A43" s="72"/>
      <c r="B43" s="72"/>
      <c r="C43" s="72"/>
      <c r="D43" s="72"/>
      <c r="E43" s="72"/>
      <c r="F43" s="72"/>
      <c r="G43" s="72"/>
      <c r="H43" s="72"/>
      <c r="I43" s="72"/>
      <c r="J43" s="72"/>
      <c r="R43" s="841"/>
      <c r="S43" s="841"/>
      <c r="T43" s="841"/>
      <c r="U43" s="841"/>
      <c r="V43" s="841"/>
      <c r="W43" s="841"/>
      <c r="X43" s="841"/>
      <c r="Y43" s="841"/>
      <c r="Z43" s="841"/>
      <c r="AA43" s="841"/>
      <c r="AB43" s="841"/>
      <c r="AC43" s="841"/>
      <c r="AD43" s="841"/>
      <c r="AE43" s="841"/>
      <c r="AF43" s="841"/>
      <c r="AG43" s="841"/>
      <c r="AH43" s="841"/>
      <c r="AI43" s="841"/>
      <c r="AJ43" s="841"/>
      <c r="AK43" s="841"/>
      <c r="AL43" s="841"/>
      <c r="AM43" s="841"/>
      <c r="AN43" s="841"/>
      <c r="AO43" s="841"/>
      <c r="AP43" s="841"/>
      <c r="AQ43" s="841"/>
      <c r="AR43" s="841"/>
      <c r="AS43" s="841"/>
      <c r="AT43" s="841"/>
      <c r="AU43" s="841"/>
      <c r="AV43" s="841"/>
      <c r="AW43" s="841"/>
      <c r="AX43" s="841"/>
      <c r="AY43" s="841"/>
      <c r="AZ43" s="841"/>
      <c r="BA43" s="841"/>
      <c r="BB43" s="841"/>
      <c r="BC43" s="841"/>
      <c r="BD43" s="841"/>
      <c r="BE43" s="841"/>
      <c r="BF43" s="841"/>
      <c r="BG43" s="841"/>
      <c r="BH43" s="841"/>
      <c r="BI43" s="841"/>
      <c r="BJ43" s="841"/>
      <c r="BK43" s="841"/>
      <c r="BL43" s="841"/>
      <c r="BM43" s="841"/>
      <c r="BN43" s="841"/>
      <c r="BO43" s="841"/>
      <c r="BP43" s="841"/>
      <c r="BQ43" s="841"/>
      <c r="BR43" s="841"/>
      <c r="BS43" s="841"/>
      <c r="BT43" s="841"/>
      <c r="BU43" s="841"/>
      <c r="BV43" s="841"/>
      <c r="BW43" s="841"/>
      <c r="BX43" s="841"/>
      <c r="BY43" s="841"/>
      <c r="BZ43" s="841"/>
      <c r="CA43" s="841"/>
      <c r="CB43" s="841"/>
      <c r="CC43" s="841"/>
      <c r="CD43" s="841"/>
      <c r="CE43" s="841"/>
      <c r="CF43" s="841"/>
      <c r="CG43" s="841"/>
      <c r="CH43" s="841"/>
      <c r="CI43" s="841"/>
      <c r="CJ43" s="841"/>
      <c r="CK43" s="841"/>
      <c r="CL43" s="841"/>
      <c r="CM43" s="841"/>
      <c r="CN43" s="841"/>
      <c r="CO43" s="841"/>
      <c r="CP43" s="841"/>
      <c r="CQ43" s="841"/>
      <c r="CR43" s="841"/>
      <c r="CS43" s="841"/>
      <c r="CT43" s="841"/>
      <c r="CU43" s="841"/>
      <c r="CV43" s="841"/>
      <c r="CW43" s="841"/>
      <c r="CX43" s="841"/>
      <c r="CY43" s="841"/>
      <c r="CZ43" s="841"/>
      <c r="DA43" s="841"/>
      <c r="DB43" s="841"/>
      <c r="DC43" s="841"/>
      <c r="DD43" s="841"/>
      <c r="DE43" s="841"/>
      <c r="DF43" s="841"/>
      <c r="DG43" s="841"/>
      <c r="DH43" s="841"/>
      <c r="DI43" s="841"/>
      <c r="DJ43" s="841"/>
      <c r="DK43" s="841"/>
      <c r="DL43" s="841"/>
      <c r="DM43" s="841"/>
      <c r="DN43" s="841"/>
      <c r="DO43" s="841"/>
      <c r="DP43" s="841"/>
      <c r="DQ43" s="841"/>
      <c r="DR43" s="841"/>
      <c r="DS43" s="841"/>
      <c r="DT43" s="841"/>
      <c r="DU43" s="841"/>
      <c r="DV43" s="841"/>
      <c r="DW43" s="841"/>
      <c r="DX43" s="841"/>
      <c r="DY43" s="841"/>
      <c r="DZ43" s="841"/>
      <c r="EA43" s="841"/>
      <c r="EB43" s="841"/>
      <c r="EC43" s="841"/>
      <c r="ED43" s="841"/>
      <c r="EE43" s="841"/>
      <c r="EF43" s="841"/>
      <c r="EG43" s="841"/>
      <c r="EH43" s="841"/>
      <c r="EI43" s="841"/>
      <c r="EJ43" s="841"/>
      <c r="EK43" s="841"/>
      <c r="EL43" s="841"/>
      <c r="EM43" s="841"/>
      <c r="EN43" s="841"/>
      <c r="EO43" s="841"/>
      <c r="EP43" s="841"/>
      <c r="EQ43" s="841"/>
      <c r="ER43" s="841"/>
      <c r="ES43" s="841"/>
      <c r="ET43" s="841"/>
      <c r="EU43" s="841"/>
      <c r="EV43" s="841"/>
      <c r="EW43" s="841"/>
      <c r="EX43" s="841"/>
      <c r="EY43" s="841"/>
      <c r="EZ43" s="841"/>
      <c r="FA43" s="841"/>
      <c r="FB43" s="841"/>
      <c r="FC43" s="841"/>
      <c r="FD43" s="841"/>
      <c r="FE43" s="841"/>
      <c r="FF43" s="841"/>
      <c r="FG43" s="841"/>
      <c r="FH43" s="841"/>
      <c r="FI43" s="841"/>
      <c r="FJ43" s="841"/>
      <c r="FK43" s="841"/>
      <c r="FL43" s="841"/>
      <c r="FM43" s="841"/>
      <c r="FN43" s="841"/>
      <c r="FO43" s="841"/>
      <c r="FP43" s="841"/>
      <c r="FQ43" s="841"/>
      <c r="FR43" s="841"/>
      <c r="FS43" s="841"/>
      <c r="FT43" s="841"/>
      <c r="FU43" s="841"/>
      <c r="FV43" s="841"/>
      <c r="FW43" s="841"/>
      <c r="FX43" s="841"/>
      <c r="FY43" s="841"/>
      <c r="FZ43" s="841"/>
      <c r="GA43" s="841"/>
      <c r="GB43" s="841"/>
      <c r="GC43" s="841"/>
      <c r="GD43" s="841"/>
      <c r="GE43" s="841"/>
      <c r="GF43" s="841"/>
      <c r="GG43" s="841"/>
      <c r="GH43" s="841"/>
      <c r="GI43" s="841"/>
      <c r="GJ43" s="841"/>
      <c r="GK43" s="841"/>
      <c r="GL43" s="841"/>
      <c r="GM43" s="841"/>
      <c r="GN43" s="841"/>
      <c r="GO43" s="841"/>
      <c r="GP43" s="841"/>
      <c r="GQ43" s="841"/>
      <c r="GR43" s="841"/>
      <c r="GS43" s="841"/>
      <c r="GT43" s="841"/>
      <c r="GU43" s="841"/>
      <c r="GV43" s="841"/>
      <c r="GW43" s="841"/>
      <c r="GX43" s="841"/>
      <c r="GY43" s="841"/>
      <c r="GZ43" s="841"/>
      <c r="HA43" s="841"/>
      <c r="HB43" s="841"/>
      <c r="HC43" s="841"/>
      <c r="HD43" s="841"/>
      <c r="HE43" s="841"/>
      <c r="HF43" s="841"/>
      <c r="HG43" s="841"/>
      <c r="HH43" s="841"/>
      <c r="HI43" s="841"/>
      <c r="HJ43" s="841"/>
      <c r="HK43" s="841"/>
      <c r="HL43" s="841"/>
      <c r="HM43" s="841"/>
      <c r="HN43" s="841"/>
      <c r="HO43" s="841"/>
      <c r="HP43" s="841"/>
      <c r="HQ43" s="841"/>
      <c r="HR43" s="841"/>
      <c r="HS43" s="841"/>
      <c r="HT43" s="841"/>
      <c r="HU43" s="841"/>
      <c r="HV43" s="841"/>
      <c r="HW43" s="841"/>
      <c r="HX43" s="841"/>
      <c r="HY43" s="841"/>
      <c r="HZ43" s="841"/>
      <c r="IA43" s="841"/>
      <c r="IB43" s="841"/>
      <c r="IC43" s="841"/>
      <c r="ID43" s="841"/>
      <c r="IE43" s="841"/>
      <c r="IF43" s="841"/>
      <c r="IG43" s="841"/>
      <c r="IH43" s="841"/>
      <c r="II43" s="841"/>
      <c r="IJ43" s="841"/>
      <c r="IK43" s="841"/>
      <c r="IL43" s="841"/>
      <c r="IM43" s="841"/>
      <c r="IN43" s="841"/>
      <c r="IO43" s="841"/>
      <c r="IP43" s="841"/>
      <c r="IQ43" s="841"/>
      <c r="IR43" s="841"/>
      <c r="IS43" s="841"/>
      <c r="IT43" s="841"/>
    </row>
    <row r="44" spans="1:254" s="840" customFormat="1" ht="13.5" customHeight="1">
      <c r="A44" s="842" t="s">
        <v>459</v>
      </c>
      <c r="B44" s="77"/>
      <c r="C44" s="77"/>
      <c r="D44" s="77"/>
      <c r="E44" s="77"/>
      <c r="F44" s="77"/>
      <c r="G44" s="77"/>
      <c r="H44" s="77"/>
      <c r="I44" s="77"/>
      <c r="J44" s="77"/>
      <c r="K44" s="841"/>
      <c r="L44" s="841"/>
      <c r="M44" s="841"/>
      <c r="N44" s="841"/>
      <c r="O44" s="841"/>
      <c r="P44" s="841"/>
      <c r="Q44" s="841"/>
      <c r="R44" s="841"/>
      <c r="S44" s="841"/>
      <c r="T44" s="841"/>
      <c r="U44" s="841"/>
      <c r="V44" s="841"/>
      <c r="W44" s="841"/>
      <c r="X44" s="841"/>
      <c r="Y44" s="841"/>
      <c r="Z44" s="841"/>
      <c r="AA44" s="841"/>
      <c r="AB44" s="841"/>
      <c r="AC44" s="841"/>
      <c r="AD44" s="841"/>
      <c r="AE44" s="841"/>
      <c r="AF44" s="841"/>
      <c r="AG44" s="841"/>
      <c r="AH44" s="841"/>
      <c r="AI44" s="841"/>
      <c r="AJ44" s="841"/>
      <c r="AK44" s="841"/>
      <c r="AL44" s="841"/>
      <c r="AM44" s="841"/>
      <c r="AN44" s="841"/>
      <c r="AO44" s="841"/>
      <c r="AP44" s="841"/>
      <c r="AQ44" s="841"/>
      <c r="AR44" s="841"/>
      <c r="AS44" s="841"/>
      <c r="AT44" s="841"/>
      <c r="AU44" s="841"/>
      <c r="AV44" s="841"/>
      <c r="AW44" s="841"/>
      <c r="AX44" s="841"/>
      <c r="AY44" s="841"/>
      <c r="AZ44" s="841"/>
      <c r="BA44" s="841"/>
      <c r="BB44" s="841"/>
      <c r="BC44" s="841"/>
      <c r="BD44" s="841"/>
      <c r="BE44" s="841"/>
      <c r="BF44" s="841"/>
      <c r="BG44" s="841"/>
      <c r="BH44" s="841"/>
      <c r="BI44" s="841"/>
      <c r="BJ44" s="841"/>
      <c r="BK44" s="841"/>
      <c r="BL44" s="841"/>
      <c r="BM44" s="841"/>
      <c r="BN44" s="841"/>
      <c r="BO44" s="841"/>
      <c r="BP44" s="841"/>
      <c r="BQ44" s="841"/>
      <c r="BR44" s="841"/>
      <c r="BS44" s="841"/>
      <c r="BT44" s="841"/>
      <c r="BU44" s="841"/>
      <c r="BV44" s="841"/>
      <c r="BW44" s="841"/>
      <c r="BX44" s="841"/>
      <c r="BY44" s="841"/>
      <c r="BZ44" s="841"/>
      <c r="CA44" s="841"/>
      <c r="CB44" s="841"/>
      <c r="CC44" s="841"/>
      <c r="CD44" s="841"/>
      <c r="CE44" s="841"/>
      <c r="CF44" s="841"/>
      <c r="CG44" s="841"/>
      <c r="CH44" s="841"/>
      <c r="CI44" s="841"/>
      <c r="CJ44" s="841"/>
      <c r="CK44" s="841"/>
      <c r="CL44" s="841"/>
      <c r="CM44" s="841"/>
      <c r="CN44" s="841"/>
      <c r="CO44" s="841"/>
      <c r="CP44" s="841"/>
      <c r="CQ44" s="841"/>
      <c r="CR44" s="841"/>
      <c r="CS44" s="841"/>
      <c r="CT44" s="841"/>
      <c r="CU44" s="841"/>
      <c r="CV44" s="841"/>
      <c r="CW44" s="841"/>
      <c r="CX44" s="841"/>
      <c r="CY44" s="841"/>
      <c r="CZ44" s="841"/>
      <c r="DA44" s="841"/>
      <c r="DB44" s="841"/>
      <c r="DC44" s="841"/>
      <c r="DD44" s="841"/>
      <c r="DE44" s="841"/>
      <c r="DF44" s="841"/>
      <c r="DG44" s="841"/>
      <c r="DH44" s="841"/>
      <c r="DI44" s="841"/>
      <c r="DJ44" s="841"/>
      <c r="DK44" s="841"/>
      <c r="DL44" s="841"/>
      <c r="DM44" s="841"/>
      <c r="DN44" s="841"/>
      <c r="DO44" s="841"/>
      <c r="DP44" s="841"/>
      <c r="DQ44" s="841"/>
      <c r="DR44" s="841"/>
      <c r="DS44" s="841"/>
      <c r="DT44" s="841"/>
      <c r="DU44" s="841"/>
      <c r="DV44" s="841"/>
      <c r="DW44" s="841"/>
      <c r="DX44" s="841"/>
      <c r="DY44" s="841"/>
      <c r="DZ44" s="841"/>
      <c r="EA44" s="841"/>
      <c r="EB44" s="841"/>
      <c r="EC44" s="841"/>
      <c r="ED44" s="841"/>
      <c r="EE44" s="841"/>
      <c r="EF44" s="841"/>
      <c r="EG44" s="841"/>
      <c r="EH44" s="841"/>
      <c r="EI44" s="841"/>
      <c r="EJ44" s="841"/>
      <c r="EK44" s="841"/>
      <c r="EL44" s="841"/>
      <c r="EM44" s="841"/>
      <c r="EN44" s="841"/>
      <c r="EO44" s="841"/>
      <c r="EP44" s="841"/>
      <c r="EQ44" s="841"/>
      <c r="ER44" s="841"/>
      <c r="ES44" s="841"/>
      <c r="ET44" s="841"/>
      <c r="EU44" s="841"/>
      <c r="EV44" s="841"/>
      <c r="EW44" s="841"/>
      <c r="EX44" s="841"/>
      <c r="EY44" s="841"/>
      <c r="EZ44" s="841"/>
      <c r="FA44" s="841"/>
      <c r="FB44" s="841"/>
      <c r="FC44" s="841"/>
      <c r="FD44" s="841"/>
      <c r="FE44" s="841"/>
      <c r="FF44" s="841"/>
      <c r="FG44" s="841"/>
      <c r="FH44" s="841"/>
      <c r="FI44" s="841"/>
      <c r="FJ44" s="841"/>
      <c r="FK44" s="841"/>
      <c r="FL44" s="841"/>
      <c r="FM44" s="841"/>
      <c r="FN44" s="841"/>
      <c r="FO44" s="841"/>
      <c r="FP44" s="841"/>
      <c r="FQ44" s="841"/>
      <c r="FR44" s="841"/>
      <c r="FS44" s="841"/>
      <c r="FT44" s="841"/>
      <c r="FU44" s="841"/>
      <c r="FV44" s="841"/>
      <c r="FW44" s="841"/>
      <c r="FX44" s="841"/>
      <c r="FY44" s="841"/>
      <c r="FZ44" s="841"/>
      <c r="GA44" s="841"/>
      <c r="GB44" s="841"/>
      <c r="GC44" s="841"/>
      <c r="GD44" s="841"/>
      <c r="GE44" s="841"/>
      <c r="GF44" s="841"/>
      <c r="GG44" s="841"/>
      <c r="GH44" s="841"/>
      <c r="GI44" s="841"/>
      <c r="GJ44" s="841"/>
      <c r="GK44" s="841"/>
      <c r="GL44" s="841"/>
      <c r="GM44" s="841"/>
      <c r="GN44" s="841"/>
      <c r="GO44" s="841"/>
      <c r="GP44" s="841"/>
      <c r="GQ44" s="841"/>
      <c r="GR44" s="841"/>
      <c r="GS44" s="841"/>
      <c r="GT44" s="841"/>
      <c r="GU44" s="841"/>
      <c r="GV44" s="841"/>
      <c r="GW44" s="841"/>
      <c r="GX44" s="841"/>
      <c r="GY44" s="841"/>
      <c r="GZ44" s="841"/>
      <c r="HA44" s="841"/>
      <c r="HB44" s="841"/>
      <c r="HC44" s="841"/>
      <c r="HD44" s="841"/>
      <c r="HE44" s="841"/>
      <c r="HF44" s="841"/>
      <c r="HG44" s="841"/>
      <c r="HH44" s="841"/>
      <c r="HI44" s="841"/>
      <c r="HJ44" s="841"/>
      <c r="HK44" s="841"/>
      <c r="HL44" s="841"/>
      <c r="HM44" s="841"/>
      <c r="HN44" s="841"/>
      <c r="HO44" s="841"/>
      <c r="HP44" s="841"/>
      <c r="HQ44" s="841"/>
      <c r="HR44" s="841"/>
      <c r="HS44" s="841"/>
      <c r="HT44" s="841"/>
      <c r="HU44" s="841"/>
      <c r="HV44" s="841"/>
      <c r="HW44" s="841"/>
      <c r="HX44" s="841"/>
      <c r="HY44" s="841"/>
      <c r="HZ44" s="841"/>
      <c r="IA44" s="841"/>
      <c r="IB44" s="841"/>
      <c r="IC44" s="841"/>
      <c r="ID44" s="841"/>
      <c r="IE44" s="841"/>
      <c r="IF44" s="841"/>
      <c r="IG44" s="841"/>
      <c r="IH44" s="841"/>
      <c r="II44" s="841"/>
      <c r="IJ44" s="841"/>
      <c r="IK44" s="841"/>
      <c r="IL44" s="841"/>
      <c r="IM44" s="841"/>
      <c r="IN44" s="841"/>
      <c r="IO44" s="841"/>
      <c r="IP44" s="841"/>
      <c r="IQ44" s="841"/>
      <c r="IR44" s="841"/>
      <c r="IS44" s="841"/>
      <c r="IT44" s="841"/>
    </row>
    <row r="45" spans="1:254" s="840" customFormat="1" ht="80.25" customHeight="1">
      <c r="A45" s="2201"/>
      <c r="B45" s="2202"/>
      <c r="C45" s="2202"/>
      <c r="D45" s="2202"/>
      <c r="E45" s="2202"/>
      <c r="F45" s="2202"/>
      <c r="G45" s="2202"/>
      <c r="H45" s="2202"/>
      <c r="I45" s="2202"/>
      <c r="J45" s="2203"/>
      <c r="K45" s="841"/>
      <c r="L45" s="841"/>
      <c r="M45" s="841"/>
      <c r="N45" s="841"/>
      <c r="O45" s="841"/>
      <c r="P45" s="841"/>
      <c r="Q45" s="841"/>
      <c r="R45" s="841"/>
      <c r="S45" s="841"/>
      <c r="T45" s="841"/>
      <c r="U45" s="841"/>
      <c r="V45" s="841"/>
      <c r="W45" s="841"/>
      <c r="X45" s="841"/>
      <c r="Y45" s="841"/>
      <c r="Z45" s="841"/>
      <c r="AA45" s="841"/>
      <c r="AB45" s="841"/>
      <c r="AC45" s="841"/>
      <c r="AD45" s="841"/>
      <c r="AE45" s="841"/>
      <c r="AF45" s="841"/>
      <c r="AG45" s="841"/>
      <c r="AH45" s="841"/>
      <c r="AI45" s="841"/>
      <c r="AJ45" s="841"/>
      <c r="AK45" s="841"/>
      <c r="AL45" s="841"/>
      <c r="AM45" s="841"/>
      <c r="AN45" s="841"/>
      <c r="AO45" s="841"/>
      <c r="AP45" s="841"/>
      <c r="AQ45" s="841"/>
      <c r="AR45" s="841"/>
      <c r="AS45" s="841"/>
      <c r="AT45" s="841"/>
      <c r="AU45" s="841"/>
      <c r="AV45" s="841"/>
      <c r="AW45" s="841"/>
      <c r="AX45" s="841"/>
      <c r="AY45" s="841"/>
      <c r="AZ45" s="841"/>
      <c r="BA45" s="841"/>
      <c r="BB45" s="841"/>
      <c r="BC45" s="841"/>
      <c r="BD45" s="841"/>
      <c r="BE45" s="841"/>
      <c r="BF45" s="841"/>
      <c r="BG45" s="841"/>
      <c r="BH45" s="841"/>
      <c r="BI45" s="841"/>
      <c r="BJ45" s="841"/>
      <c r="BK45" s="841"/>
      <c r="BL45" s="841"/>
      <c r="BM45" s="841"/>
      <c r="BN45" s="841"/>
      <c r="BO45" s="841"/>
      <c r="BP45" s="841"/>
      <c r="BQ45" s="841"/>
      <c r="BR45" s="841"/>
      <c r="BS45" s="841"/>
      <c r="BT45" s="841"/>
      <c r="BU45" s="841"/>
      <c r="BV45" s="841"/>
      <c r="BW45" s="841"/>
      <c r="BX45" s="841"/>
      <c r="BY45" s="841"/>
      <c r="BZ45" s="841"/>
      <c r="CA45" s="841"/>
      <c r="CB45" s="841"/>
      <c r="CC45" s="841"/>
      <c r="CD45" s="841"/>
      <c r="CE45" s="841"/>
      <c r="CF45" s="841"/>
      <c r="CG45" s="841"/>
      <c r="CH45" s="841"/>
      <c r="CI45" s="841"/>
      <c r="CJ45" s="841"/>
      <c r="CK45" s="841"/>
      <c r="CL45" s="841"/>
      <c r="CM45" s="841"/>
      <c r="CN45" s="841"/>
      <c r="CO45" s="841"/>
      <c r="CP45" s="841"/>
      <c r="CQ45" s="841"/>
      <c r="CR45" s="841"/>
      <c r="CS45" s="841"/>
      <c r="CT45" s="841"/>
      <c r="CU45" s="841"/>
      <c r="CV45" s="841"/>
      <c r="CW45" s="841"/>
      <c r="CX45" s="841"/>
      <c r="CY45" s="841"/>
      <c r="CZ45" s="841"/>
      <c r="DA45" s="841"/>
      <c r="DB45" s="841"/>
      <c r="DC45" s="841"/>
      <c r="DD45" s="841"/>
      <c r="DE45" s="841"/>
      <c r="DF45" s="841"/>
      <c r="DG45" s="841"/>
      <c r="DH45" s="841"/>
      <c r="DI45" s="841"/>
      <c r="DJ45" s="841"/>
      <c r="DK45" s="841"/>
      <c r="DL45" s="841"/>
      <c r="DM45" s="841"/>
      <c r="DN45" s="841"/>
      <c r="DO45" s="841"/>
      <c r="DP45" s="841"/>
      <c r="DQ45" s="841"/>
      <c r="DR45" s="841"/>
      <c r="DS45" s="841"/>
      <c r="DT45" s="841"/>
      <c r="DU45" s="841"/>
      <c r="DV45" s="841"/>
      <c r="DW45" s="841"/>
      <c r="DX45" s="841"/>
      <c r="DY45" s="841"/>
      <c r="DZ45" s="841"/>
      <c r="EA45" s="841"/>
      <c r="EB45" s="841"/>
      <c r="EC45" s="841"/>
      <c r="ED45" s="841"/>
      <c r="EE45" s="841"/>
      <c r="EF45" s="841"/>
      <c r="EG45" s="841"/>
      <c r="EH45" s="841"/>
      <c r="EI45" s="841"/>
      <c r="EJ45" s="841"/>
      <c r="EK45" s="841"/>
      <c r="EL45" s="841"/>
      <c r="EM45" s="841"/>
      <c r="EN45" s="841"/>
      <c r="EO45" s="841"/>
      <c r="EP45" s="841"/>
      <c r="EQ45" s="841"/>
      <c r="ER45" s="841"/>
      <c r="ES45" s="841"/>
      <c r="ET45" s="841"/>
      <c r="EU45" s="841"/>
      <c r="EV45" s="841"/>
      <c r="EW45" s="841"/>
      <c r="EX45" s="841"/>
      <c r="EY45" s="841"/>
      <c r="EZ45" s="841"/>
      <c r="FA45" s="841"/>
      <c r="FB45" s="841"/>
      <c r="FC45" s="841"/>
      <c r="FD45" s="841"/>
      <c r="FE45" s="841"/>
      <c r="FF45" s="841"/>
      <c r="FG45" s="841"/>
      <c r="FH45" s="841"/>
      <c r="FI45" s="841"/>
      <c r="FJ45" s="841"/>
      <c r="FK45" s="841"/>
      <c r="FL45" s="841"/>
      <c r="FM45" s="841"/>
      <c r="FN45" s="841"/>
      <c r="FO45" s="841"/>
      <c r="FP45" s="841"/>
      <c r="FQ45" s="841"/>
      <c r="FR45" s="841"/>
      <c r="FS45" s="841"/>
      <c r="FT45" s="841"/>
      <c r="FU45" s="841"/>
      <c r="FV45" s="841"/>
      <c r="FW45" s="841"/>
      <c r="FX45" s="841"/>
      <c r="FY45" s="841"/>
      <c r="FZ45" s="841"/>
      <c r="GA45" s="841"/>
      <c r="GB45" s="841"/>
      <c r="GC45" s="841"/>
      <c r="GD45" s="841"/>
      <c r="GE45" s="841"/>
      <c r="GF45" s="841"/>
      <c r="GG45" s="841"/>
      <c r="GH45" s="841"/>
      <c r="GI45" s="841"/>
      <c r="GJ45" s="841"/>
      <c r="GK45" s="841"/>
      <c r="GL45" s="841"/>
      <c r="GM45" s="841"/>
      <c r="GN45" s="841"/>
      <c r="GO45" s="841"/>
      <c r="GP45" s="841"/>
      <c r="GQ45" s="841"/>
      <c r="GR45" s="841"/>
      <c r="GS45" s="841"/>
      <c r="GT45" s="841"/>
      <c r="GU45" s="841"/>
      <c r="GV45" s="841"/>
      <c r="GW45" s="841"/>
      <c r="GX45" s="841"/>
      <c r="GY45" s="841"/>
      <c r="GZ45" s="841"/>
      <c r="HA45" s="841"/>
      <c r="HB45" s="841"/>
      <c r="HC45" s="841"/>
      <c r="HD45" s="841"/>
      <c r="HE45" s="841"/>
      <c r="HF45" s="841"/>
      <c r="HG45" s="841"/>
      <c r="HH45" s="841"/>
      <c r="HI45" s="841"/>
      <c r="HJ45" s="841"/>
      <c r="HK45" s="841"/>
      <c r="HL45" s="841"/>
      <c r="HM45" s="841"/>
      <c r="HN45" s="841"/>
      <c r="HO45" s="841"/>
      <c r="HP45" s="841"/>
      <c r="HQ45" s="841"/>
      <c r="HR45" s="841"/>
      <c r="HS45" s="841"/>
      <c r="HT45" s="841"/>
      <c r="HU45" s="841"/>
      <c r="HV45" s="841"/>
      <c r="HW45" s="841"/>
      <c r="HX45" s="841"/>
      <c r="HY45" s="841"/>
      <c r="HZ45" s="841"/>
      <c r="IA45" s="841"/>
      <c r="IB45" s="841"/>
      <c r="IC45" s="841"/>
      <c r="ID45" s="841"/>
      <c r="IE45" s="841"/>
      <c r="IF45" s="841"/>
      <c r="IG45" s="841"/>
      <c r="IH45" s="841"/>
      <c r="II45" s="841"/>
      <c r="IJ45" s="841"/>
      <c r="IK45" s="841"/>
      <c r="IL45" s="841"/>
      <c r="IM45" s="841"/>
      <c r="IN45" s="841"/>
      <c r="IO45" s="841"/>
      <c r="IP45" s="841"/>
      <c r="IQ45" s="841"/>
      <c r="IR45" s="841"/>
      <c r="IS45" s="841"/>
      <c r="IT45" s="841"/>
    </row>
    <row r="46" spans="1:10" s="836" customFormat="1" ht="47.25" customHeight="1">
      <c r="A46" s="839" t="s">
        <v>146</v>
      </c>
      <c r="B46" s="839"/>
      <c r="C46" s="839"/>
      <c r="D46" s="2196"/>
      <c r="E46" s="2196"/>
      <c r="F46" s="2196"/>
      <c r="G46" s="838"/>
      <c r="H46" s="838"/>
      <c r="I46" s="838"/>
      <c r="J46" s="837"/>
    </row>
    <row r="47" spans="1:10" s="836" customFormat="1" ht="27" customHeight="1">
      <c r="A47" s="839" t="s">
        <v>147</v>
      </c>
      <c r="B47" s="839"/>
      <c r="C47" s="839"/>
      <c r="D47" s="2206"/>
      <c r="E47" s="2206"/>
      <c r="F47" s="2206"/>
      <c r="G47" s="838"/>
      <c r="H47" s="838"/>
      <c r="I47" s="838"/>
      <c r="J47" s="837"/>
    </row>
    <row r="48" spans="1:10" s="836" customFormat="1" ht="27" customHeight="1">
      <c r="A48" s="839" t="s">
        <v>148</v>
      </c>
      <c r="B48" s="839"/>
      <c r="C48" s="839"/>
      <c r="D48" s="2206"/>
      <c r="E48" s="2206"/>
      <c r="F48" s="2206"/>
      <c r="G48" s="838"/>
      <c r="H48" s="838"/>
      <c r="I48" s="838"/>
      <c r="J48" s="837"/>
    </row>
    <row r="49" spans="1:10" s="836" customFormat="1" ht="27" customHeight="1">
      <c r="A49" s="839" t="s">
        <v>149</v>
      </c>
      <c r="B49" s="839"/>
      <c r="C49" s="839"/>
      <c r="D49" s="2196"/>
      <c r="E49" s="2196"/>
      <c r="F49" s="2196"/>
      <c r="G49" s="838"/>
      <c r="H49" s="838"/>
      <c r="I49" s="838"/>
      <c r="J49" s="837"/>
    </row>
    <row r="50" spans="23:254" s="721" customFormat="1" ht="12.75">
      <c r="W50" s="691"/>
      <c r="X50" s="691"/>
      <c r="Y50" s="691"/>
      <c r="Z50" s="691"/>
      <c r="AA50" s="691"/>
      <c r="AB50" s="691"/>
      <c r="AC50" s="691"/>
      <c r="AD50" s="691"/>
      <c r="AE50" s="691"/>
      <c r="AF50" s="691"/>
      <c r="AG50" s="691"/>
      <c r="AH50" s="691"/>
      <c r="AI50" s="691"/>
      <c r="AJ50" s="691"/>
      <c r="AK50" s="691"/>
      <c r="AL50" s="691"/>
      <c r="AM50" s="691"/>
      <c r="AN50" s="691"/>
      <c r="AO50" s="691"/>
      <c r="AP50" s="691"/>
      <c r="AQ50" s="691"/>
      <c r="AR50" s="691"/>
      <c r="AS50" s="691"/>
      <c r="AT50" s="691"/>
      <c r="AU50" s="691"/>
      <c r="AV50" s="691"/>
      <c r="AW50" s="691"/>
      <c r="AX50" s="691"/>
      <c r="AY50" s="691"/>
      <c r="AZ50" s="691"/>
      <c r="BA50" s="691"/>
      <c r="BB50" s="691"/>
      <c r="BC50" s="691"/>
      <c r="BD50" s="691"/>
      <c r="BE50" s="691"/>
      <c r="BF50" s="691"/>
      <c r="BG50" s="691"/>
      <c r="BH50" s="691"/>
      <c r="BI50" s="691"/>
      <c r="BJ50" s="691"/>
      <c r="BK50" s="691"/>
      <c r="BL50" s="691"/>
      <c r="BM50" s="691"/>
      <c r="BN50" s="691"/>
      <c r="BO50" s="691"/>
      <c r="BP50" s="691"/>
      <c r="BQ50" s="691"/>
      <c r="BR50" s="691"/>
      <c r="BS50" s="691"/>
      <c r="BT50" s="691"/>
      <c r="BU50" s="691"/>
      <c r="BV50" s="691"/>
      <c r="BW50" s="691"/>
      <c r="BX50" s="691"/>
      <c r="BY50" s="691"/>
      <c r="BZ50" s="691"/>
      <c r="CA50" s="691"/>
      <c r="CB50" s="691"/>
      <c r="CC50" s="691"/>
      <c r="CD50" s="691"/>
      <c r="CE50" s="691"/>
      <c r="CF50" s="691"/>
      <c r="CG50" s="691"/>
      <c r="CH50" s="691"/>
      <c r="CI50" s="691"/>
      <c r="CJ50" s="691"/>
      <c r="CK50" s="691"/>
      <c r="CL50" s="691"/>
      <c r="CM50" s="691"/>
      <c r="CN50" s="691"/>
      <c r="CO50" s="691"/>
      <c r="CP50" s="691"/>
      <c r="CQ50" s="691"/>
      <c r="CR50" s="691"/>
      <c r="CS50" s="691"/>
      <c r="CT50" s="691"/>
      <c r="CU50" s="691"/>
      <c r="CV50" s="691"/>
      <c r="CW50" s="691"/>
      <c r="CX50" s="691"/>
      <c r="CY50" s="691"/>
      <c r="CZ50" s="691"/>
      <c r="DA50" s="691"/>
      <c r="DB50" s="691"/>
      <c r="DC50" s="691"/>
      <c r="DD50" s="691"/>
      <c r="DE50" s="691"/>
      <c r="DF50" s="691"/>
      <c r="DG50" s="691"/>
      <c r="DH50" s="691"/>
      <c r="DI50" s="691"/>
      <c r="DJ50" s="691"/>
      <c r="DK50" s="691"/>
      <c r="DL50" s="691"/>
      <c r="DM50" s="691"/>
      <c r="DN50" s="691"/>
      <c r="DO50" s="691"/>
      <c r="DP50" s="691"/>
      <c r="DQ50" s="691"/>
      <c r="DR50" s="691"/>
      <c r="DS50" s="691"/>
      <c r="DT50" s="691"/>
      <c r="DU50" s="691"/>
      <c r="DV50" s="691"/>
      <c r="DW50" s="691"/>
      <c r="DX50" s="691"/>
      <c r="DY50" s="691"/>
      <c r="DZ50" s="691"/>
      <c r="EA50" s="691"/>
      <c r="EB50" s="691"/>
      <c r="EC50" s="691"/>
      <c r="ED50" s="691"/>
      <c r="EE50" s="691"/>
      <c r="EF50" s="691"/>
      <c r="EG50" s="691"/>
      <c r="EH50" s="691"/>
      <c r="EI50" s="691"/>
      <c r="EJ50" s="691"/>
      <c r="EK50" s="691"/>
      <c r="EL50" s="691"/>
      <c r="EM50" s="691"/>
      <c r="EN50" s="691"/>
      <c r="EO50" s="691"/>
      <c r="EP50" s="691"/>
      <c r="EQ50" s="691"/>
      <c r="ER50" s="691"/>
      <c r="ES50" s="691"/>
      <c r="ET50" s="691"/>
      <c r="EU50" s="691"/>
      <c r="EV50" s="691"/>
      <c r="EW50" s="691"/>
      <c r="EX50" s="691"/>
      <c r="EY50" s="691"/>
      <c r="EZ50" s="691"/>
      <c r="FA50" s="691"/>
      <c r="FB50" s="691"/>
      <c r="FC50" s="691"/>
      <c r="FD50" s="691"/>
      <c r="FE50" s="691"/>
      <c r="FF50" s="691"/>
      <c r="FG50" s="691"/>
      <c r="FH50" s="691"/>
      <c r="FI50" s="691"/>
      <c r="FJ50" s="691"/>
      <c r="FK50" s="691"/>
      <c r="FL50" s="691"/>
      <c r="FM50" s="691"/>
      <c r="FN50" s="691"/>
      <c r="FO50" s="691"/>
      <c r="FP50" s="691"/>
      <c r="FQ50" s="691"/>
      <c r="FR50" s="691"/>
      <c r="FS50" s="691"/>
      <c r="FT50" s="691"/>
      <c r="FU50" s="691"/>
      <c r="FV50" s="691"/>
      <c r="FW50" s="691"/>
      <c r="FX50" s="691"/>
      <c r="FY50" s="691"/>
      <c r="FZ50" s="691"/>
      <c r="GA50" s="691"/>
      <c r="GB50" s="691"/>
      <c r="GC50" s="691"/>
      <c r="GD50" s="691"/>
      <c r="GE50" s="691"/>
      <c r="GF50" s="691"/>
      <c r="GG50" s="691"/>
      <c r="GH50" s="691"/>
      <c r="GI50" s="691"/>
      <c r="GJ50" s="691"/>
      <c r="GK50" s="691"/>
      <c r="GL50" s="691"/>
      <c r="GM50" s="691"/>
      <c r="GN50" s="691"/>
      <c r="GO50" s="691"/>
      <c r="GP50" s="691"/>
      <c r="GQ50" s="691"/>
      <c r="GR50" s="691"/>
      <c r="GS50" s="691"/>
      <c r="GT50" s="691"/>
      <c r="GU50" s="691"/>
      <c r="GV50" s="691"/>
      <c r="GW50" s="691"/>
      <c r="GX50" s="691"/>
      <c r="GY50" s="691"/>
      <c r="GZ50" s="691"/>
      <c r="HA50" s="691"/>
      <c r="HB50" s="691"/>
      <c r="HC50" s="691"/>
      <c r="HD50" s="691"/>
      <c r="HE50" s="691"/>
      <c r="HF50" s="691"/>
      <c r="HG50" s="691"/>
      <c r="HH50" s="691"/>
      <c r="HI50" s="691"/>
      <c r="HJ50" s="691"/>
      <c r="HK50" s="691"/>
      <c r="HL50" s="691"/>
      <c r="HM50" s="691"/>
      <c r="HN50" s="691"/>
      <c r="HO50" s="691"/>
      <c r="HP50" s="691"/>
      <c r="HQ50" s="691"/>
      <c r="HR50" s="691"/>
      <c r="HS50" s="691"/>
      <c r="HT50" s="691"/>
      <c r="HU50" s="691"/>
      <c r="HV50" s="691"/>
      <c r="HW50" s="691"/>
      <c r="HX50" s="691"/>
      <c r="HY50" s="691"/>
      <c r="HZ50" s="691"/>
      <c r="IA50" s="691"/>
      <c r="IB50" s="691"/>
      <c r="IC50" s="691"/>
      <c r="ID50" s="691"/>
      <c r="IE50" s="691"/>
      <c r="IF50" s="691"/>
      <c r="IG50" s="691"/>
      <c r="IH50" s="691"/>
      <c r="II50" s="691"/>
      <c r="IJ50" s="691"/>
      <c r="IK50" s="691"/>
      <c r="IL50" s="691"/>
      <c r="IM50" s="691"/>
      <c r="IN50" s="691"/>
      <c r="IO50" s="691"/>
      <c r="IP50" s="691"/>
      <c r="IQ50" s="691"/>
      <c r="IR50" s="691"/>
      <c r="IS50" s="691"/>
      <c r="IT50" s="691"/>
    </row>
    <row r="51" spans="23:254" s="721" customFormat="1" ht="12.75">
      <c r="W51" s="691"/>
      <c r="X51" s="691"/>
      <c r="Y51" s="691"/>
      <c r="Z51" s="691"/>
      <c r="AA51" s="691"/>
      <c r="AB51" s="691"/>
      <c r="AC51" s="691"/>
      <c r="AD51" s="691"/>
      <c r="AE51" s="691"/>
      <c r="AF51" s="691"/>
      <c r="AG51" s="691"/>
      <c r="AH51" s="691"/>
      <c r="AI51" s="691"/>
      <c r="AJ51" s="691"/>
      <c r="AK51" s="691"/>
      <c r="AL51" s="691"/>
      <c r="AM51" s="691"/>
      <c r="AN51" s="691"/>
      <c r="AO51" s="691"/>
      <c r="AP51" s="691"/>
      <c r="AQ51" s="691"/>
      <c r="AR51" s="691"/>
      <c r="AS51" s="691"/>
      <c r="AT51" s="691"/>
      <c r="AU51" s="691"/>
      <c r="AV51" s="691"/>
      <c r="AW51" s="691"/>
      <c r="AX51" s="691"/>
      <c r="AY51" s="691"/>
      <c r="AZ51" s="691"/>
      <c r="BA51" s="691"/>
      <c r="BB51" s="691"/>
      <c r="BC51" s="691"/>
      <c r="BD51" s="691"/>
      <c r="BE51" s="691"/>
      <c r="BF51" s="691"/>
      <c r="BG51" s="691"/>
      <c r="BH51" s="691"/>
      <c r="BI51" s="691"/>
      <c r="BJ51" s="691"/>
      <c r="BK51" s="691"/>
      <c r="BL51" s="691"/>
      <c r="BM51" s="691"/>
      <c r="BN51" s="691"/>
      <c r="BO51" s="691"/>
      <c r="BP51" s="691"/>
      <c r="BQ51" s="691"/>
      <c r="BR51" s="691"/>
      <c r="BS51" s="691"/>
      <c r="BT51" s="691"/>
      <c r="BU51" s="691"/>
      <c r="BV51" s="691"/>
      <c r="BW51" s="691"/>
      <c r="BX51" s="691"/>
      <c r="BY51" s="691"/>
      <c r="BZ51" s="691"/>
      <c r="CA51" s="691"/>
      <c r="CB51" s="691"/>
      <c r="CC51" s="691"/>
      <c r="CD51" s="691"/>
      <c r="CE51" s="691"/>
      <c r="CF51" s="691"/>
      <c r="CG51" s="691"/>
      <c r="CH51" s="691"/>
      <c r="CI51" s="691"/>
      <c r="CJ51" s="691"/>
      <c r="CK51" s="691"/>
      <c r="CL51" s="691"/>
      <c r="CM51" s="691"/>
      <c r="CN51" s="691"/>
      <c r="CO51" s="691"/>
      <c r="CP51" s="691"/>
      <c r="CQ51" s="691"/>
      <c r="CR51" s="691"/>
      <c r="CS51" s="691"/>
      <c r="CT51" s="691"/>
      <c r="CU51" s="691"/>
      <c r="CV51" s="691"/>
      <c r="CW51" s="691"/>
      <c r="CX51" s="691"/>
      <c r="CY51" s="691"/>
      <c r="CZ51" s="691"/>
      <c r="DA51" s="691"/>
      <c r="DB51" s="691"/>
      <c r="DC51" s="691"/>
      <c r="DD51" s="691"/>
      <c r="DE51" s="691"/>
      <c r="DF51" s="691"/>
      <c r="DG51" s="691"/>
      <c r="DH51" s="691"/>
      <c r="DI51" s="691"/>
      <c r="DJ51" s="691"/>
      <c r="DK51" s="691"/>
      <c r="DL51" s="691"/>
      <c r="DM51" s="691"/>
      <c r="DN51" s="691"/>
      <c r="DO51" s="691"/>
      <c r="DP51" s="691"/>
      <c r="DQ51" s="691"/>
      <c r="DR51" s="691"/>
      <c r="DS51" s="691"/>
      <c r="DT51" s="691"/>
      <c r="DU51" s="691"/>
      <c r="DV51" s="691"/>
      <c r="DW51" s="691"/>
      <c r="DX51" s="691"/>
      <c r="DY51" s="691"/>
      <c r="DZ51" s="691"/>
      <c r="EA51" s="691"/>
      <c r="EB51" s="691"/>
      <c r="EC51" s="691"/>
      <c r="ED51" s="691"/>
      <c r="EE51" s="691"/>
      <c r="EF51" s="691"/>
      <c r="EG51" s="691"/>
      <c r="EH51" s="691"/>
      <c r="EI51" s="691"/>
      <c r="EJ51" s="691"/>
      <c r="EK51" s="691"/>
      <c r="EL51" s="691"/>
      <c r="EM51" s="691"/>
      <c r="EN51" s="691"/>
      <c r="EO51" s="691"/>
      <c r="EP51" s="691"/>
      <c r="EQ51" s="691"/>
      <c r="ER51" s="691"/>
      <c r="ES51" s="691"/>
      <c r="ET51" s="691"/>
      <c r="EU51" s="691"/>
      <c r="EV51" s="691"/>
      <c r="EW51" s="691"/>
      <c r="EX51" s="691"/>
      <c r="EY51" s="691"/>
      <c r="EZ51" s="691"/>
      <c r="FA51" s="691"/>
      <c r="FB51" s="691"/>
      <c r="FC51" s="691"/>
      <c r="FD51" s="691"/>
      <c r="FE51" s="691"/>
      <c r="FF51" s="691"/>
      <c r="FG51" s="691"/>
      <c r="FH51" s="691"/>
      <c r="FI51" s="691"/>
      <c r="FJ51" s="691"/>
      <c r="FK51" s="691"/>
      <c r="FL51" s="691"/>
      <c r="FM51" s="691"/>
      <c r="FN51" s="691"/>
      <c r="FO51" s="691"/>
      <c r="FP51" s="691"/>
      <c r="FQ51" s="691"/>
      <c r="FR51" s="691"/>
      <c r="FS51" s="691"/>
      <c r="FT51" s="691"/>
      <c r="FU51" s="691"/>
      <c r="FV51" s="691"/>
      <c r="FW51" s="691"/>
      <c r="FX51" s="691"/>
      <c r="FY51" s="691"/>
      <c r="FZ51" s="691"/>
      <c r="GA51" s="691"/>
      <c r="GB51" s="691"/>
      <c r="GC51" s="691"/>
      <c r="GD51" s="691"/>
      <c r="GE51" s="691"/>
      <c r="GF51" s="691"/>
      <c r="GG51" s="691"/>
      <c r="GH51" s="691"/>
      <c r="GI51" s="691"/>
      <c r="GJ51" s="691"/>
      <c r="GK51" s="691"/>
      <c r="GL51" s="691"/>
      <c r="GM51" s="691"/>
      <c r="GN51" s="691"/>
      <c r="GO51" s="691"/>
      <c r="GP51" s="691"/>
      <c r="GQ51" s="691"/>
      <c r="GR51" s="691"/>
      <c r="GS51" s="691"/>
      <c r="GT51" s="691"/>
      <c r="GU51" s="691"/>
      <c r="GV51" s="691"/>
      <c r="GW51" s="691"/>
      <c r="GX51" s="691"/>
      <c r="GY51" s="691"/>
      <c r="GZ51" s="691"/>
      <c r="HA51" s="691"/>
      <c r="HB51" s="691"/>
      <c r="HC51" s="691"/>
      <c r="HD51" s="691"/>
      <c r="HE51" s="691"/>
      <c r="HF51" s="691"/>
      <c r="HG51" s="691"/>
      <c r="HH51" s="691"/>
      <c r="HI51" s="691"/>
      <c r="HJ51" s="691"/>
      <c r="HK51" s="691"/>
      <c r="HL51" s="691"/>
      <c r="HM51" s="691"/>
      <c r="HN51" s="691"/>
      <c r="HO51" s="691"/>
      <c r="HP51" s="691"/>
      <c r="HQ51" s="691"/>
      <c r="HR51" s="691"/>
      <c r="HS51" s="691"/>
      <c r="HT51" s="691"/>
      <c r="HU51" s="691"/>
      <c r="HV51" s="691"/>
      <c r="HW51" s="691"/>
      <c r="HX51" s="691"/>
      <c r="HY51" s="691"/>
      <c r="HZ51" s="691"/>
      <c r="IA51" s="691"/>
      <c r="IB51" s="691"/>
      <c r="IC51" s="691"/>
      <c r="ID51" s="691"/>
      <c r="IE51" s="691"/>
      <c r="IF51" s="691"/>
      <c r="IG51" s="691"/>
      <c r="IH51" s="691"/>
      <c r="II51" s="691"/>
      <c r="IJ51" s="691"/>
      <c r="IK51" s="691"/>
      <c r="IL51" s="691"/>
      <c r="IM51" s="691"/>
      <c r="IN51" s="691"/>
      <c r="IO51" s="691"/>
      <c r="IP51" s="691"/>
      <c r="IQ51" s="691"/>
      <c r="IR51" s="691"/>
      <c r="IS51" s="691"/>
      <c r="IT51" s="691"/>
    </row>
    <row r="52" spans="23:254" s="721" customFormat="1" ht="12.75">
      <c r="W52" s="691"/>
      <c r="X52" s="691"/>
      <c r="Y52" s="691"/>
      <c r="Z52" s="691"/>
      <c r="AA52" s="691"/>
      <c r="AB52" s="691"/>
      <c r="AC52" s="691"/>
      <c r="AD52" s="691"/>
      <c r="AE52" s="691"/>
      <c r="AF52" s="691"/>
      <c r="AG52" s="691"/>
      <c r="AH52" s="691"/>
      <c r="AI52" s="691"/>
      <c r="AJ52" s="691"/>
      <c r="AK52" s="691"/>
      <c r="AL52" s="691"/>
      <c r="AM52" s="691"/>
      <c r="AN52" s="691"/>
      <c r="AO52" s="691"/>
      <c r="AP52" s="691"/>
      <c r="AQ52" s="691"/>
      <c r="AR52" s="691"/>
      <c r="AS52" s="691"/>
      <c r="AT52" s="691"/>
      <c r="AU52" s="691"/>
      <c r="AV52" s="691"/>
      <c r="AW52" s="691"/>
      <c r="AX52" s="691"/>
      <c r="AY52" s="691"/>
      <c r="AZ52" s="691"/>
      <c r="BA52" s="691"/>
      <c r="BB52" s="691"/>
      <c r="BC52" s="691"/>
      <c r="BD52" s="691"/>
      <c r="BE52" s="691"/>
      <c r="BF52" s="691"/>
      <c r="BG52" s="691"/>
      <c r="BH52" s="691"/>
      <c r="BI52" s="691"/>
      <c r="BJ52" s="691"/>
      <c r="BK52" s="691"/>
      <c r="BL52" s="691"/>
      <c r="BM52" s="691"/>
      <c r="BN52" s="691"/>
      <c r="BO52" s="691"/>
      <c r="BP52" s="691"/>
      <c r="BQ52" s="691"/>
      <c r="BR52" s="691"/>
      <c r="BS52" s="691"/>
      <c r="BT52" s="691"/>
      <c r="BU52" s="691"/>
      <c r="BV52" s="691"/>
      <c r="BW52" s="691"/>
      <c r="BX52" s="691"/>
      <c r="BY52" s="691"/>
      <c r="BZ52" s="691"/>
      <c r="CA52" s="691"/>
      <c r="CB52" s="691"/>
      <c r="CC52" s="691"/>
      <c r="CD52" s="691"/>
      <c r="CE52" s="691"/>
      <c r="CF52" s="691"/>
      <c r="CG52" s="691"/>
      <c r="CH52" s="691"/>
      <c r="CI52" s="691"/>
      <c r="CJ52" s="691"/>
      <c r="CK52" s="691"/>
      <c r="CL52" s="691"/>
      <c r="CM52" s="691"/>
      <c r="CN52" s="691"/>
      <c r="CO52" s="691"/>
      <c r="CP52" s="691"/>
      <c r="CQ52" s="691"/>
      <c r="CR52" s="691"/>
      <c r="CS52" s="691"/>
      <c r="CT52" s="691"/>
      <c r="CU52" s="691"/>
      <c r="CV52" s="691"/>
      <c r="CW52" s="691"/>
      <c r="CX52" s="691"/>
      <c r="CY52" s="691"/>
      <c r="CZ52" s="691"/>
      <c r="DA52" s="691"/>
      <c r="DB52" s="691"/>
      <c r="DC52" s="691"/>
      <c r="DD52" s="691"/>
      <c r="DE52" s="691"/>
      <c r="DF52" s="691"/>
      <c r="DG52" s="691"/>
      <c r="DH52" s="691"/>
      <c r="DI52" s="691"/>
      <c r="DJ52" s="691"/>
      <c r="DK52" s="691"/>
      <c r="DL52" s="691"/>
      <c r="DM52" s="691"/>
      <c r="DN52" s="691"/>
      <c r="DO52" s="691"/>
      <c r="DP52" s="691"/>
      <c r="DQ52" s="691"/>
      <c r="DR52" s="691"/>
      <c r="DS52" s="691"/>
      <c r="DT52" s="691"/>
      <c r="DU52" s="691"/>
      <c r="DV52" s="691"/>
      <c r="DW52" s="691"/>
      <c r="DX52" s="691"/>
      <c r="DY52" s="691"/>
      <c r="DZ52" s="691"/>
      <c r="EA52" s="691"/>
      <c r="EB52" s="691"/>
      <c r="EC52" s="691"/>
      <c r="ED52" s="691"/>
      <c r="EE52" s="691"/>
      <c r="EF52" s="691"/>
      <c r="EG52" s="691"/>
      <c r="EH52" s="691"/>
      <c r="EI52" s="691"/>
      <c r="EJ52" s="691"/>
      <c r="EK52" s="691"/>
      <c r="EL52" s="691"/>
      <c r="EM52" s="691"/>
      <c r="EN52" s="691"/>
      <c r="EO52" s="691"/>
      <c r="EP52" s="691"/>
      <c r="EQ52" s="691"/>
      <c r="ER52" s="691"/>
      <c r="ES52" s="691"/>
      <c r="ET52" s="691"/>
      <c r="EU52" s="691"/>
      <c r="EV52" s="691"/>
      <c r="EW52" s="691"/>
      <c r="EX52" s="691"/>
      <c r="EY52" s="691"/>
      <c r="EZ52" s="691"/>
      <c r="FA52" s="691"/>
      <c r="FB52" s="691"/>
      <c r="FC52" s="691"/>
      <c r="FD52" s="691"/>
      <c r="FE52" s="691"/>
      <c r="FF52" s="691"/>
      <c r="FG52" s="691"/>
      <c r="FH52" s="691"/>
      <c r="FI52" s="691"/>
      <c r="FJ52" s="691"/>
      <c r="FK52" s="691"/>
      <c r="FL52" s="691"/>
      <c r="FM52" s="691"/>
      <c r="FN52" s="691"/>
      <c r="FO52" s="691"/>
      <c r="FP52" s="691"/>
      <c r="FQ52" s="691"/>
      <c r="FR52" s="691"/>
      <c r="FS52" s="691"/>
      <c r="FT52" s="691"/>
      <c r="FU52" s="691"/>
      <c r="FV52" s="691"/>
      <c r="FW52" s="691"/>
      <c r="FX52" s="691"/>
      <c r="FY52" s="691"/>
      <c r="FZ52" s="691"/>
      <c r="GA52" s="691"/>
      <c r="GB52" s="691"/>
      <c r="GC52" s="691"/>
      <c r="GD52" s="691"/>
      <c r="GE52" s="691"/>
      <c r="GF52" s="691"/>
      <c r="GG52" s="691"/>
      <c r="GH52" s="691"/>
      <c r="GI52" s="691"/>
      <c r="GJ52" s="691"/>
      <c r="GK52" s="691"/>
      <c r="GL52" s="691"/>
      <c r="GM52" s="691"/>
      <c r="GN52" s="691"/>
      <c r="GO52" s="691"/>
      <c r="GP52" s="691"/>
      <c r="GQ52" s="691"/>
      <c r="GR52" s="691"/>
      <c r="GS52" s="691"/>
      <c r="GT52" s="691"/>
      <c r="GU52" s="691"/>
      <c r="GV52" s="691"/>
      <c r="GW52" s="691"/>
      <c r="GX52" s="691"/>
      <c r="GY52" s="691"/>
      <c r="GZ52" s="691"/>
      <c r="HA52" s="691"/>
      <c r="HB52" s="691"/>
      <c r="HC52" s="691"/>
      <c r="HD52" s="691"/>
      <c r="HE52" s="691"/>
      <c r="HF52" s="691"/>
      <c r="HG52" s="691"/>
      <c r="HH52" s="691"/>
      <c r="HI52" s="691"/>
      <c r="HJ52" s="691"/>
      <c r="HK52" s="691"/>
      <c r="HL52" s="691"/>
      <c r="HM52" s="691"/>
      <c r="HN52" s="691"/>
      <c r="HO52" s="691"/>
      <c r="HP52" s="691"/>
      <c r="HQ52" s="691"/>
      <c r="HR52" s="691"/>
      <c r="HS52" s="691"/>
      <c r="HT52" s="691"/>
      <c r="HU52" s="691"/>
      <c r="HV52" s="691"/>
      <c r="HW52" s="691"/>
      <c r="HX52" s="691"/>
      <c r="HY52" s="691"/>
      <c r="HZ52" s="691"/>
      <c r="IA52" s="691"/>
      <c r="IB52" s="691"/>
      <c r="IC52" s="691"/>
      <c r="ID52" s="691"/>
      <c r="IE52" s="691"/>
      <c r="IF52" s="691"/>
      <c r="IG52" s="691"/>
      <c r="IH52" s="691"/>
      <c r="II52" s="691"/>
      <c r="IJ52" s="691"/>
      <c r="IK52" s="691"/>
      <c r="IL52" s="691"/>
      <c r="IM52" s="691"/>
      <c r="IN52" s="691"/>
      <c r="IO52" s="691"/>
      <c r="IP52" s="691"/>
      <c r="IQ52" s="691"/>
      <c r="IR52" s="691"/>
      <c r="IS52" s="691"/>
      <c r="IT52" s="691"/>
    </row>
    <row r="53" spans="23:254" s="721" customFormat="1" ht="12.75">
      <c r="W53" s="691"/>
      <c r="X53" s="691"/>
      <c r="Y53" s="691"/>
      <c r="Z53" s="691"/>
      <c r="AA53" s="691"/>
      <c r="AB53" s="691"/>
      <c r="AC53" s="691"/>
      <c r="AD53" s="691"/>
      <c r="AE53" s="691"/>
      <c r="AF53" s="691"/>
      <c r="AG53" s="691"/>
      <c r="AH53" s="691"/>
      <c r="AI53" s="691"/>
      <c r="AJ53" s="691"/>
      <c r="AK53" s="691"/>
      <c r="AL53" s="691"/>
      <c r="AM53" s="691"/>
      <c r="AN53" s="691"/>
      <c r="AO53" s="691"/>
      <c r="AP53" s="691"/>
      <c r="AQ53" s="691"/>
      <c r="AR53" s="691"/>
      <c r="AS53" s="691"/>
      <c r="AT53" s="691"/>
      <c r="AU53" s="691"/>
      <c r="AV53" s="691"/>
      <c r="AW53" s="691"/>
      <c r="AX53" s="691"/>
      <c r="AY53" s="691"/>
      <c r="AZ53" s="691"/>
      <c r="BA53" s="691"/>
      <c r="BB53" s="691"/>
      <c r="BC53" s="691"/>
      <c r="BD53" s="691"/>
      <c r="BE53" s="691"/>
      <c r="BF53" s="691"/>
      <c r="BG53" s="691"/>
      <c r="BH53" s="691"/>
      <c r="BI53" s="691"/>
      <c r="BJ53" s="691"/>
      <c r="BK53" s="691"/>
      <c r="BL53" s="691"/>
      <c r="BM53" s="691"/>
      <c r="BN53" s="691"/>
      <c r="BO53" s="691"/>
      <c r="BP53" s="691"/>
      <c r="BQ53" s="691"/>
      <c r="BR53" s="691"/>
      <c r="BS53" s="691"/>
      <c r="BT53" s="691"/>
      <c r="BU53" s="691"/>
      <c r="BV53" s="691"/>
      <c r="BW53" s="691"/>
      <c r="BX53" s="691"/>
      <c r="BY53" s="691"/>
      <c r="BZ53" s="691"/>
      <c r="CA53" s="691"/>
      <c r="CB53" s="691"/>
      <c r="CC53" s="691"/>
      <c r="CD53" s="691"/>
      <c r="CE53" s="691"/>
      <c r="CF53" s="691"/>
      <c r="CG53" s="691"/>
      <c r="CH53" s="691"/>
      <c r="CI53" s="691"/>
      <c r="CJ53" s="691"/>
      <c r="CK53" s="691"/>
      <c r="CL53" s="691"/>
      <c r="CM53" s="691"/>
      <c r="CN53" s="691"/>
      <c r="CO53" s="691"/>
      <c r="CP53" s="691"/>
      <c r="CQ53" s="691"/>
      <c r="CR53" s="691"/>
      <c r="CS53" s="691"/>
      <c r="CT53" s="691"/>
      <c r="CU53" s="691"/>
      <c r="CV53" s="691"/>
      <c r="CW53" s="691"/>
      <c r="CX53" s="691"/>
      <c r="CY53" s="691"/>
      <c r="CZ53" s="691"/>
      <c r="DA53" s="691"/>
      <c r="DB53" s="691"/>
      <c r="DC53" s="691"/>
      <c r="DD53" s="691"/>
      <c r="DE53" s="691"/>
      <c r="DF53" s="691"/>
      <c r="DG53" s="691"/>
      <c r="DH53" s="691"/>
      <c r="DI53" s="691"/>
      <c r="DJ53" s="691"/>
      <c r="DK53" s="691"/>
      <c r="DL53" s="691"/>
      <c r="DM53" s="691"/>
      <c r="DN53" s="691"/>
      <c r="DO53" s="691"/>
      <c r="DP53" s="691"/>
      <c r="DQ53" s="691"/>
      <c r="DR53" s="691"/>
      <c r="DS53" s="691"/>
      <c r="DT53" s="691"/>
      <c r="DU53" s="691"/>
      <c r="DV53" s="691"/>
      <c r="DW53" s="691"/>
      <c r="DX53" s="691"/>
      <c r="DY53" s="691"/>
      <c r="DZ53" s="691"/>
      <c r="EA53" s="691"/>
      <c r="EB53" s="691"/>
      <c r="EC53" s="691"/>
      <c r="ED53" s="691"/>
      <c r="EE53" s="691"/>
      <c r="EF53" s="691"/>
      <c r="EG53" s="691"/>
      <c r="EH53" s="691"/>
      <c r="EI53" s="691"/>
      <c r="EJ53" s="691"/>
      <c r="EK53" s="691"/>
      <c r="EL53" s="691"/>
      <c r="EM53" s="691"/>
      <c r="EN53" s="691"/>
      <c r="EO53" s="691"/>
      <c r="EP53" s="691"/>
      <c r="EQ53" s="691"/>
      <c r="ER53" s="691"/>
      <c r="ES53" s="691"/>
      <c r="ET53" s="691"/>
      <c r="EU53" s="691"/>
      <c r="EV53" s="691"/>
      <c r="EW53" s="691"/>
      <c r="EX53" s="691"/>
      <c r="EY53" s="691"/>
      <c r="EZ53" s="691"/>
      <c r="FA53" s="691"/>
      <c r="FB53" s="691"/>
      <c r="FC53" s="691"/>
      <c r="FD53" s="691"/>
      <c r="FE53" s="691"/>
      <c r="FF53" s="691"/>
      <c r="FG53" s="691"/>
      <c r="FH53" s="691"/>
      <c r="FI53" s="691"/>
      <c r="FJ53" s="691"/>
      <c r="FK53" s="691"/>
      <c r="FL53" s="691"/>
      <c r="FM53" s="691"/>
      <c r="FN53" s="691"/>
      <c r="FO53" s="691"/>
      <c r="FP53" s="691"/>
      <c r="FQ53" s="691"/>
      <c r="FR53" s="691"/>
      <c r="FS53" s="691"/>
      <c r="FT53" s="691"/>
      <c r="FU53" s="691"/>
      <c r="FV53" s="691"/>
      <c r="FW53" s="691"/>
      <c r="FX53" s="691"/>
      <c r="FY53" s="691"/>
      <c r="FZ53" s="691"/>
      <c r="GA53" s="691"/>
      <c r="GB53" s="691"/>
      <c r="GC53" s="691"/>
      <c r="GD53" s="691"/>
      <c r="GE53" s="691"/>
      <c r="GF53" s="691"/>
      <c r="GG53" s="691"/>
      <c r="GH53" s="691"/>
      <c r="GI53" s="691"/>
      <c r="GJ53" s="691"/>
      <c r="GK53" s="691"/>
      <c r="GL53" s="691"/>
      <c r="GM53" s="691"/>
      <c r="GN53" s="691"/>
      <c r="GO53" s="691"/>
      <c r="GP53" s="691"/>
      <c r="GQ53" s="691"/>
      <c r="GR53" s="691"/>
      <c r="GS53" s="691"/>
      <c r="GT53" s="691"/>
      <c r="GU53" s="691"/>
      <c r="GV53" s="691"/>
      <c r="GW53" s="691"/>
      <c r="GX53" s="691"/>
      <c r="GY53" s="691"/>
      <c r="GZ53" s="691"/>
      <c r="HA53" s="691"/>
      <c r="HB53" s="691"/>
      <c r="HC53" s="691"/>
      <c r="HD53" s="691"/>
      <c r="HE53" s="691"/>
      <c r="HF53" s="691"/>
      <c r="HG53" s="691"/>
      <c r="HH53" s="691"/>
      <c r="HI53" s="691"/>
      <c r="HJ53" s="691"/>
      <c r="HK53" s="691"/>
      <c r="HL53" s="691"/>
      <c r="HM53" s="691"/>
      <c r="HN53" s="691"/>
      <c r="HO53" s="691"/>
      <c r="HP53" s="691"/>
      <c r="HQ53" s="691"/>
      <c r="HR53" s="691"/>
      <c r="HS53" s="691"/>
      <c r="HT53" s="691"/>
      <c r="HU53" s="691"/>
      <c r="HV53" s="691"/>
      <c r="HW53" s="691"/>
      <c r="HX53" s="691"/>
      <c r="HY53" s="691"/>
      <c r="HZ53" s="691"/>
      <c r="IA53" s="691"/>
      <c r="IB53" s="691"/>
      <c r="IC53" s="691"/>
      <c r="ID53" s="691"/>
      <c r="IE53" s="691"/>
      <c r="IF53" s="691"/>
      <c r="IG53" s="691"/>
      <c r="IH53" s="691"/>
      <c r="II53" s="691"/>
      <c r="IJ53" s="691"/>
      <c r="IK53" s="691"/>
      <c r="IL53" s="691"/>
      <c r="IM53" s="691"/>
      <c r="IN53" s="691"/>
      <c r="IO53" s="691"/>
      <c r="IP53" s="691"/>
      <c r="IQ53" s="691"/>
      <c r="IR53" s="691"/>
      <c r="IS53" s="691"/>
      <c r="IT53" s="691"/>
    </row>
    <row r="54" spans="23:254" s="721" customFormat="1" ht="12.75">
      <c r="W54" s="691"/>
      <c r="X54" s="691"/>
      <c r="Y54" s="691"/>
      <c r="Z54" s="691"/>
      <c r="AA54" s="691"/>
      <c r="AB54" s="691"/>
      <c r="AC54" s="691"/>
      <c r="AD54" s="691"/>
      <c r="AE54" s="691"/>
      <c r="AF54" s="691"/>
      <c r="AG54" s="691"/>
      <c r="AH54" s="691"/>
      <c r="AI54" s="691"/>
      <c r="AJ54" s="691"/>
      <c r="AK54" s="691"/>
      <c r="AL54" s="691"/>
      <c r="AM54" s="691"/>
      <c r="AN54" s="691"/>
      <c r="AO54" s="691"/>
      <c r="AP54" s="691"/>
      <c r="AQ54" s="691"/>
      <c r="AR54" s="691"/>
      <c r="AS54" s="691"/>
      <c r="AT54" s="691"/>
      <c r="AU54" s="691"/>
      <c r="AV54" s="691"/>
      <c r="AW54" s="691"/>
      <c r="AX54" s="691"/>
      <c r="AY54" s="691"/>
      <c r="AZ54" s="691"/>
      <c r="BA54" s="691"/>
      <c r="BB54" s="691"/>
      <c r="BC54" s="691"/>
      <c r="BD54" s="691"/>
      <c r="BE54" s="691"/>
      <c r="BF54" s="691"/>
      <c r="BG54" s="691"/>
      <c r="BH54" s="691"/>
      <c r="BI54" s="691"/>
      <c r="BJ54" s="691"/>
      <c r="BK54" s="691"/>
      <c r="BL54" s="691"/>
      <c r="BM54" s="691"/>
      <c r="BN54" s="691"/>
      <c r="BO54" s="691"/>
      <c r="BP54" s="691"/>
      <c r="BQ54" s="691"/>
      <c r="BR54" s="691"/>
      <c r="BS54" s="691"/>
      <c r="BT54" s="691"/>
      <c r="BU54" s="691"/>
      <c r="BV54" s="691"/>
      <c r="BW54" s="691"/>
      <c r="BX54" s="691"/>
      <c r="BY54" s="691"/>
      <c r="BZ54" s="691"/>
      <c r="CA54" s="691"/>
      <c r="CB54" s="691"/>
      <c r="CC54" s="691"/>
      <c r="CD54" s="691"/>
      <c r="CE54" s="691"/>
      <c r="CF54" s="691"/>
      <c r="CG54" s="691"/>
      <c r="CH54" s="691"/>
      <c r="CI54" s="691"/>
      <c r="CJ54" s="691"/>
      <c r="CK54" s="691"/>
      <c r="CL54" s="691"/>
      <c r="CM54" s="691"/>
      <c r="CN54" s="691"/>
      <c r="CO54" s="691"/>
      <c r="CP54" s="691"/>
      <c r="CQ54" s="691"/>
      <c r="CR54" s="691"/>
      <c r="CS54" s="691"/>
      <c r="CT54" s="691"/>
      <c r="CU54" s="691"/>
      <c r="CV54" s="691"/>
      <c r="CW54" s="691"/>
      <c r="CX54" s="691"/>
      <c r="CY54" s="691"/>
      <c r="CZ54" s="691"/>
      <c r="DA54" s="691"/>
      <c r="DB54" s="691"/>
      <c r="DC54" s="691"/>
      <c r="DD54" s="691"/>
      <c r="DE54" s="691"/>
      <c r="DF54" s="691"/>
      <c r="DG54" s="691"/>
      <c r="DH54" s="691"/>
      <c r="DI54" s="691"/>
      <c r="DJ54" s="691"/>
      <c r="DK54" s="691"/>
      <c r="DL54" s="691"/>
      <c r="DM54" s="691"/>
      <c r="DN54" s="691"/>
      <c r="DO54" s="691"/>
      <c r="DP54" s="691"/>
      <c r="DQ54" s="691"/>
      <c r="DR54" s="691"/>
      <c r="DS54" s="691"/>
      <c r="DT54" s="691"/>
      <c r="DU54" s="691"/>
      <c r="DV54" s="691"/>
      <c r="DW54" s="691"/>
      <c r="DX54" s="691"/>
      <c r="DY54" s="691"/>
      <c r="DZ54" s="691"/>
      <c r="EA54" s="691"/>
      <c r="EB54" s="691"/>
      <c r="EC54" s="691"/>
      <c r="ED54" s="691"/>
      <c r="EE54" s="691"/>
      <c r="EF54" s="691"/>
      <c r="EG54" s="691"/>
      <c r="EH54" s="691"/>
      <c r="EI54" s="691"/>
      <c r="EJ54" s="691"/>
      <c r="EK54" s="691"/>
      <c r="EL54" s="691"/>
      <c r="EM54" s="691"/>
      <c r="EN54" s="691"/>
      <c r="EO54" s="691"/>
      <c r="EP54" s="691"/>
      <c r="EQ54" s="691"/>
      <c r="ER54" s="691"/>
      <c r="ES54" s="691"/>
      <c r="ET54" s="691"/>
      <c r="EU54" s="691"/>
      <c r="EV54" s="691"/>
      <c r="EW54" s="691"/>
      <c r="EX54" s="691"/>
      <c r="EY54" s="691"/>
      <c r="EZ54" s="691"/>
      <c r="FA54" s="691"/>
      <c r="FB54" s="691"/>
      <c r="FC54" s="691"/>
      <c r="FD54" s="691"/>
      <c r="FE54" s="691"/>
      <c r="FF54" s="691"/>
      <c r="FG54" s="691"/>
      <c r="FH54" s="691"/>
      <c r="FI54" s="691"/>
      <c r="FJ54" s="691"/>
      <c r="FK54" s="691"/>
      <c r="FL54" s="691"/>
      <c r="FM54" s="691"/>
      <c r="FN54" s="691"/>
      <c r="FO54" s="691"/>
      <c r="FP54" s="691"/>
      <c r="FQ54" s="691"/>
      <c r="FR54" s="691"/>
      <c r="FS54" s="691"/>
      <c r="FT54" s="691"/>
      <c r="FU54" s="691"/>
      <c r="FV54" s="691"/>
      <c r="FW54" s="691"/>
      <c r="FX54" s="691"/>
      <c r="FY54" s="691"/>
      <c r="FZ54" s="691"/>
      <c r="GA54" s="691"/>
      <c r="GB54" s="691"/>
      <c r="GC54" s="691"/>
      <c r="GD54" s="691"/>
      <c r="GE54" s="691"/>
      <c r="GF54" s="691"/>
      <c r="GG54" s="691"/>
      <c r="GH54" s="691"/>
      <c r="GI54" s="691"/>
      <c r="GJ54" s="691"/>
      <c r="GK54" s="691"/>
      <c r="GL54" s="691"/>
      <c r="GM54" s="691"/>
      <c r="GN54" s="691"/>
      <c r="GO54" s="691"/>
      <c r="GP54" s="691"/>
      <c r="GQ54" s="691"/>
      <c r="GR54" s="691"/>
      <c r="GS54" s="691"/>
      <c r="GT54" s="691"/>
      <c r="GU54" s="691"/>
      <c r="GV54" s="691"/>
      <c r="GW54" s="691"/>
      <c r="GX54" s="691"/>
      <c r="GY54" s="691"/>
      <c r="GZ54" s="691"/>
      <c r="HA54" s="691"/>
      <c r="HB54" s="691"/>
      <c r="HC54" s="691"/>
      <c r="HD54" s="691"/>
      <c r="HE54" s="691"/>
      <c r="HF54" s="691"/>
      <c r="HG54" s="691"/>
      <c r="HH54" s="691"/>
      <c r="HI54" s="691"/>
      <c r="HJ54" s="691"/>
      <c r="HK54" s="691"/>
      <c r="HL54" s="691"/>
      <c r="HM54" s="691"/>
      <c r="HN54" s="691"/>
      <c r="HO54" s="691"/>
      <c r="HP54" s="691"/>
      <c r="HQ54" s="691"/>
      <c r="HR54" s="691"/>
      <c r="HS54" s="691"/>
      <c r="HT54" s="691"/>
      <c r="HU54" s="691"/>
      <c r="HV54" s="691"/>
      <c r="HW54" s="691"/>
      <c r="HX54" s="691"/>
      <c r="HY54" s="691"/>
      <c r="HZ54" s="691"/>
      <c r="IA54" s="691"/>
      <c r="IB54" s="691"/>
      <c r="IC54" s="691"/>
      <c r="ID54" s="691"/>
      <c r="IE54" s="691"/>
      <c r="IF54" s="691"/>
      <c r="IG54" s="691"/>
      <c r="IH54" s="691"/>
      <c r="II54" s="691"/>
      <c r="IJ54" s="691"/>
      <c r="IK54" s="691"/>
      <c r="IL54" s="691"/>
      <c r="IM54" s="691"/>
      <c r="IN54" s="691"/>
      <c r="IO54" s="691"/>
      <c r="IP54" s="691"/>
      <c r="IQ54" s="691"/>
      <c r="IR54" s="691"/>
      <c r="IS54" s="691"/>
      <c r="IT54" s="691"/>
    </row>
    <row r="55" spans="23:254" s="721" customFormat="1" ht="12.75">
      <c r="W55" s="691"/>
      <c r="X55" s="691"/>
      <c r="Y55" s="691"/>
      <c r="Z55" s="691"/>
      <c r="AA55" s="691"/>
      <c r="AB55" s="691"/>
      <c r="AC55" s="691"/>
      <c r="AD55" s="691"/>
      <c r="AE55" s="691"/>
      <c r="AF55" s="691"/>
      <c r="AG55" s="691"/>
      <c r="AH55" s="691"/>
      <c r="AI55" s="691"/>
      <c r="AJ55" s="691"/>
      <c r="AK55" s="691"/>
      <c r="AL55" s="691"/>
      <c r="AM55" s="691"/>
      <c r="AN55" s="691"/>
      <c r="AO55" s="691"/>
      <c r="AP55" s="691"/>
      <c r="AQ55" s="691"/>
      <c r="AR55" s="691"/>
      <c r="AS55" s="691"/>
      <c r="AT55" s="691"/>
      <c r="AU55" s="691"/>
      <c r="AV55" s="691"/>
      <c r="AW55" s="691"/>
      <c r="AX55" s="691"/>
      <c r="AY55" s="691"/>
      <c r="AZ55" s="691"/>
      <c r="BA55" s="691"/>
      <c r="BB55" s="691"/>
      <c r="BC55" s="691"/>
      <c r="BD55" s="691"/>
      <c r="BE55" s="691"/>
      <c r="BF55" s="691"/>
      <c r="BG55" s="691"/>
      <c r="BH55" s="691"/>
      <c r="BI55" s="691"/>
      <c r="BJ55" s="691"/>
      <c r="BK55" s="691"/>
      <c r="BL55" s="691"/>
      <c r="BM55" s="691"/>
      <c r="BN55" s="691"/>
      <c r="BO55" s="691"/>
      <c r="BP55" s="691"/>
      <c r="BQ55" s="691"/>
      <c r="BR55" s="691"/>
      <c r="BS55" s="691"/>
      <c r="BT55" s="691"/>
      <c r="BU55" s="691"/>
      <c r="BV55" s="691"/>
      <c r="BW55" s="691"/>
      <c r="BX55" s="691"/>
      <c r="BY55" s="691"/>
      <c r="BZ55" s="691"/>
      <c r="CA55" s="691"/>
      <c r="CB55" s="691"/>
      <c r="CC55" s="691"/>
      <c r="CD55" s="691"/>
      <c r="CE55" s="691"/>
      <c r="CF55" s="691"/>
      <c r="CG55" s="691"/>
      <c r="CH55" s="691"/>
      <c r="CI55" s="691"/>
      <c r="CJ55" s="691"/>
      <c r="CK55" s="691"/>
      <c r="CL55" s="691"/>
      <c r="CM55" s="691"/>
      <c r="CN55" s="691"/>
      <c r="CO55" s="691"/>
      <c r="CP55" s="691"/>
      <c r="CQ55" s="691"/>
      <c r="CR55" s="691"/>
      <c r="CS55" s="691"/>
      <c r="CT55" s="691"/>
      <c r="CU55" s="691"/>
      <c r="CV55" s="691"/>
      <c r="CW55" s="691"/>
      <c r="CX55" s="691"/>
      <c r="CY55" s="691"/>
      <c r="CZ55" s="691"/>
      <c r="DA55" s="691"/>
      <c r="DB55" s="691"/>
      <c r="DC55" s="691"/>
      <c r="DD55" s="691"/>
      <c r="DE55" s="691"/>
      <c r="DF55" s="691"/>
      <c r="DG55" s="691"/>
      <c r="DH55" s="691"/>
      <c r="DI55" s="691"/>
      <c r="DJ55" s="691"/>
      <c r="DK55" s="691"/>
      <c r="DL55" s="691"/>
      <c r="DM55" s="691"/>
      <c r="DN55" s="691"/>
      <c r="DO55" s="691"/>
      <c r="DP55" s="691"/>
      <c r="DQ55" s="691"/>
      <c r="DR55" s="691"/>
      <c r="DS55" s="691"/>
      <c r="DT55" s="691"/>
      <c r="DU55" s="691"/>
      <c r="DV55" s="691"/>
      <c r="DW55" s="691"/>
      <c r="DX55" s="691"/>
      <c r="DY55" s="691"/>
      <c r="DZ55" s="691"/>
      <c r="EA55" s="691"/>
      <c r="EB55" s="691"/>
      <c r="EC55" s="691"/>
      <c r="ED55" s="691"/>
      <c r="EE55" s="691"/>
      <c r="EF55" s="691"/>
      <c r="EG55" s="691"/>
      <c r="EH55" s="691"/>
      <c r="EI55" s="691"/>
      <c r="EJ55" s="691"/>
      <c r="EK55" s="691"/>
      <c r="EL55" s="691"/>
      <c r="EM55" s="691"/>
      <c r="EN55" s="691"/>
      <c r="EO55" s="691"/>
      <c r="EP55" s="691"/>
      <c r="EQ55" s="691"/>
      <c r="ER55" s="691"/>
      <c r="ES55" s="691"/>
      <c r="ET55" s="691"/>
      <c r="EU55" s="691"/>
      <c r="EV55" s="691"/>
      <c r="EW55" s="691"/>
      <c r="EX55" s="691"/>
      <c r="EY55" s="691"/>
      <c r="EZ55" s="691"/>
      <c r="FA55" s="691"/>
      <c r="FB55" s="691"/>
      <c r="FC55" s="691"/>
      <c r="FD55" s="691"/>
      <c r="FE55" s="691"/>
      <c r="FF55" s="691"/>
      <c r="FG55" s="691"/>
      <c r="FH55" s="691"/>
      <c r="FI55" s="691"/>
      <c r="FJ55" s="691"/>
      <c r="FK55" s="691"/>
      <c r="FL55" s="691"/>
      <c r="FM55" s="691"/>
      <c r="FN55" s="691"/>
      <c r="FO55" s="691"/>
      <c r="FP55" s="691"/>
      <c r="FQ55" s="691"/>
      <c r="FR55" s="691"/>
      <c r="FS55" s="691"/>
      <c r="FT55" s="691"/>
      <c r="FU55" s="691"/>
      <c r="FV55" s="691"/>
      <c r="FW55" s="691"/>
      <c r="FX55" s="691"/>
      <c r="FY55" s="691"/>
      <c r="FZ55" s="691"/>
      <c r="GA55" s="691"/>
      <c r="GB55" s="691"/>
      <c r="GC55" s="691"/>
      <c r="GD55" s="691"/>
      <c r="GE55" s="691"/>
      <c r="GF55" s="691"/>
      <c r="GG55" s="691"/>
      <c r="GH55" s="691"/>
      <c r="GI55" s="691"/>
      <c r="GJ55" s="691"/>
      <c r="GK55" s="691"/>
      <c r="GL55" s="691"/>
      <c r="GM55" s="691"/>
      <c r="GN55" s="691"/>
      <c r="GO55" s="691"/>
      <c r="GP55" s="691"/>
      <c r="GQ55" s="691"/>
      <c r="GR55" s="691"/>
      <c r="GS55" s="691"/>
      <c r="GT55" s="691"/>
      <c r="GU55" s="691"/>
      <c r="GV55" s="691"/>
      <c r="GW55" s="691"/>
      <c r="GX55" s="691"/>
      <c r="GY55" s="691"/>
      <c r="GZ55" s="691"/>
      <c r="HA55" s="691"/>
      <c r="HB55" s="691"/>
      <c r="HC55" s="691"/>
      <c r="HD55" s="691"/>
      <c r="HE55" s="691"/>
      <c r="HF55" s="691"/>
      <c r="HG55" s="691"/>
      <c r="HH55" s="691"/>
      <c r="HI55" s="691"/>
      <c r="HJ55" s="691"/>
      <c r="HK55" s="691"/>
      <c r="HL55" s="691"/>
      <c r="HM55" s="691"/>
      <c r="HN55" s="691"/>
      <c r="HO55" s="691"/>
      <c r="HP55" s="691"/>
      <c r="HQ55" s="691"/>
      <c r="HR55" s="691"/>
      <c r="HS55" s="691"/>
      <c r="HT55" s="691"/>
      <c r="HU55" s="691"/>
      <c r="HV55" s="691"/>
      <c r="HW55" s="691"/>
      <c r="HX55" s="691"/>
      <c r="HY55" s="691"/>
      <c r="HZ55" s="691"/>
      <c r="IA55" s="691"/>
      <c r="IB55" s="691"/>
      <c r="IC55" s="691"/>
      <c r="ID55" s="691"/>
      <c r="IE55" s="691"/>
      <c r="IF55" s="691"/>
      <c r="IG55" s="691"/>
      <c r="IH55" s="691"/>
      <c r="II55" s="691"/>
      <c r="IJ55" s="691"/>
      <c r="IK55" s="691"/>
      <c r="IL55" s="691"/>
      <c r="IM55" s="691"/>
      <c r="IN55" s="691"/>
      <c r="IO55" s="691"/>
      <c r="IP55" s="691"/>
      <c r="IQ55" s="691"/>
      <c r="IR55" s="691"/>
      <c r="IS55" s="691"/>
      <c r="IT55" s="691"/>
    </row>
    <row r="56" spans="23:254" s="721" customFormat="1" ht="12.75">
      <c r="W56" s="691"/>
      <c r="X56" s="691"/>
      <c r="Y56" s="691"/>
      <c r="Z56" s="691"/>
      <c r="AA56" s="691"/>
      <c r="AB56" s="691"/>
      <c r="AC56" s="691"/>
      <c r="AD56" s="691"/>
      <c r="AE56" s="691"/>
      <c r="AF56" s="691"/>
      <c r="AG56" s="691"/>
      <c r="AH56" s="691"/>
      <c r="AI56" s="691"/>
      <c r="AJ56" s="691"/>
      <c r="AK56" s="691"/>
      <c r="AL56" s="691"/>
      <c r="AM56" s="691"/>
      <c r="AN56" s="691"/>
      <c r="AO56" s="691"/>
      <c r="AP56" s="691"/>
      <c r="AQ56" s="691"/>
      <c r="AR56" s="691"/>
      <c r="AS56" s="691"/>
      <c r="AT56" s="691"/>
      <c r="AU56" s="691"/>
      <c r="AV56" s="691"/>
      <c r="AW56" s="691"/>
      <c r="AX56" s="691"/>
      <c r="AY56" s="691"/>
      <c r="AZ56" s="691"/>
      <c r="BA56" s="691"/>
      <c r="BB56" s="691"/>
      <c r="BC56" s="691"/>
      <c r="BD56" s="691"/>
      <c r="BE56" s="691"/>
      <c r="BF56" s="691"/>
      <c r="BG56" s="691"/>
      <c r="BH56" s="691"/>
      <c r="BI56" s="691"/>
      <c r="BJ56" s="691"/>
      <c r="BK56" s="691"/>
      <c r="BL56" s="691"/>
      <c r="BM56" s="691"/>
      <c r="BN56" s="691"/>
      <c r="BO56" s="691"/>
      <c r="BP56" s="691"/>
      <c r="BQ56" s="691"/>
      <c r="BR56" s="691"/>
      <c r="BS56" s="691"/>
      <c r="BT56" s="691"/>
      <c r="BU56" s="691"/>
      <c r="BV56" s="691"/>
      <c r="BW56" s="691"/>
      <c r="BX56" s="691"/>
      <c r="BY56" s="691"/>
      <c r="BZ56" s="691"/>
      <c r="CA56" s="691"/>
      <c r="CB56" s="691"/>
      <c r="CC56" s="691"/>
      <c r="CD56" s="691"/>
      <c r="CE56" s="691"/>
      <c r="CF56" s="691"/>
      <c r="CG56" s="691"/>
      <c r="CH56" s="691"/>
      <c r="CI56" s="691"/>
      <c r="CJ56" s="691"/>
      <c r="CK56" s="691"/>
      <c r="CL56" s="691"/>
      <c r="CM56" s="691"/>
      <c r="CN56" s="691"/>
      <c r="CO56" s="691"/>
      <c r="CP56" s="691"/>
      <c r="CQ56" s="691"/>
      <c r="CR56" s="691"/>
      <c r="CS56" s="691"/>
      <c r="CT56" s="691"/>
      <c r="CU56" s="691"/>
      <c r="CV56" s="691"/>
      <c r="CW56" s="691"/>
      <c r="CX56" s="691"/>
      <c r="CY56" s="691"/>
      <c r="CZ56" s="691"/>
      <c r="DA56" s="691"/>
      <c r="DB56" s="691"/>
      <c r="DC56" s="691"/>
      <c r="DD56" s="691"/>
      <c r="DE56" s="691"/>
      <c r="DF56" s="691"/>
      <c r="DG56" s="691"/>
      <c r="DH56" s="691"/>
      <c r="DI56" s="691"/>
      <c r="DJ56" s="691"/>
      <c r="DK56" s="691"/>
      <c r="DL56" s="691"/>
      <c r="DM56" s="691"/>
      <c r="DN56" s="691"/>
      <c r="DO56" s="691"/>
      <c r="DP56" s="691"/>
      <c r="DQ56" s="691"/>
      <c r="DR56" s="691"/>
      <c r="DS56" s="691"/>
      <c r="DT56" s="691"/>
      <c r="DU56" s="691"/>
      <c r="DV56" s="691"/>
      <c r="DW56" s="691"/>
      <c r="DX56" s="691"/>
      <c r="DY56" s="691"/>
      <c r="DZ56" s="691"/>
      <c r="EA56" s="691"/>
      <c r="EB56" s="691"/>
      <c r="EC56" s="691"/>
      <c r="ED56" s="691"/>
      <c r="EE56" s="691"/>
      <c r="EF56" s="691"/>
      <c r="EG56" s="691"/>
      <c r="EH56" s="691"/>
      <c r="EI56" s="691"/>
      <c r="EJ56" s="691"/>
      <c r="EK56" s="691"/>
      <c r="EL56" s="691"/>
      <c r="EM56" s="691"/>
      <c r="EN56" s="691"/>
      <c r="EO56" s="691"/>
      <c r="EP56" s="691"/>
      <c r="EQ56" s="691"/>
      <c r="ER56" s="691"/>
      <c r="ES56" s="691"/>
      <c r="ET56" s="691"/>
      <c r="EU56" s="691"/>
      <c r="EV56" s="691"/>
      <c r="EW56" s="691"/>
      <c r="EX56" s="691"/>
      <c r="EY56" s="691"/>
      <c r="EZ56" s="691"/>
      <c r="FA56" s="691"/>
      <c r="FB56" s="691"/>
      <c r="FC56" s="691"/>
      <c r="FD56" s="691"/>
      <c r="FE56" s="691"/>
      <c r="FF56" s="691"/>
      <c r="FG56" s="691"/>
      <c r="FH56" s="691"/>
      <c r="FI56" s="691"/>
      <c r="FJ56" s="691"/>
      <c r="FK56" s="691"/>
      <c r="FL56" s="691"/>
      <c r="FM56" s="691"/>
      <c r="FN56" s="691"/>
      <c r="FO56" s="691"/>
      <c r="FP56" s="691"/>
      <c r="FQ56" s="691"/>
      <c r="FR56" s="691"/>
      <c r="FS56" s="691"/>
      <c r="FT56" s="691"/>
      <c r="FU56" s="691"/>
      <c r="FV56" s="691"/>
      <c r="FW56" s="691"/>
      <c r="FX56" s="691"/>
      <c r="FY56" s="691"/>
      <c r="FZ56" s="691"/>
      <c r="GA56" s="691"/>
      <c r="GB56" s="691"/>
      <c r="GC56" s="691"/>
      <c r="GD56" s="691"/>
      <c r="GE56" s="691"/>
      <c r="GF56" s="691"/>
      <c r="GG56" s="691"/>
      <c r="GH56" s="691"/>
      <c r="GI56" s="691"/>
      <c r="GJ56" s="691"/>
      <c r="GK56" s="691"/>
      <c r="GL56" s="691"/>
      <c r="GM56" s="691"/>
      <c r="GN56" s="691"/>
      <c r="GO56" s="691"/>
      <c r="GP56" s="691"/>
      <c r="GQ56" s="691"/>
      <c r="GR56" s="691"/>
      <c r="GS56" s="691"/>
      <c r="GT56" s="691"/>
      <c r="GU56" s="691"/>
      <c r="GV56" s="691"/>
      <c r="GW56" s="691"/>
      <c r="GX56" s="691"/>
      <c r="GY56" s="691"/>
      <c r="GZ56" s="691"/>
      <c r="HA56" s="691"/>
      <c r="HB56" s="691"/>
      <c r="HC56" s="691"/>
      <c r="HD56" s="691"/>
      <c r="HE56" s="691"/>
      <c r="HF56" s="691"/>
      <c r="HG56" s="691"/>
      <c r="HH56" s="691"/>
      <c r="HI56" s="691"/>
      <c r="HJ56" s="691"/>
      <c r="HK56" s="691"/>
      <c r="HL56" s="691"/>
      <c r="HM56" s="691"/>
      <c r="HN56" s="691"/>
      <c r="HO56" s="691"/>
      <c r="HP56" s="691"/>
      <c r="HQ56" s="691"/>
      <c r="HR56" s="691"/>
      <c r="HS56" s="691"/>
      <c r="HT56" s="691"/>
      <c r="HU56" s="691"/>
      <c r="HV56" s="691"/>
      <c r="HW56" s="691"/>
      <c r="HX56" s="691"/>
      <c r="HY56" s="691"/>
      <c r="HZ56" s="691"/>
      <c r="IA56" s="691"/>
      <c r="IB56" s="691"/>
      <c r="IC56" s="691"/>
      <c r="ID56" s="691"/>
      <c r="IE56" s="691"/>
      <c r="IF56" s="691"/>
      <c r="IG56" s="691"/>
      <c r="IH56" s="691"/>
      <c r="II56" s="691"/>
      <c r="IJ56" s="691"/>
      <c r="IK56" s="691"/>
      <c r="IL56" s="691"/>
      <c r="IM56" s="691"/>
      <c r="IN56" s="691"/>
      <c r="IO56" s="691"/>
      <c r="IP56" s="691"/>
      <c r="IQ56" s="691"/>
      <c r="IR56" s="691"/>
      <c r="IS56" s="691"/>
      <c r="IT56" s="691"/>
    </row>
    <row r="57" spans="23:254" s="721" customFormat="1" ht="12.75">
      <c r="W57" s="691"/>
      <c r="X57" s="691"/>
      <c r="Y57" s="691"/>
      <c r="Z57" s="691"/>
      <c r="AA57" s="691"/>
      <c r="AB57" s="691"/>
      <c r="AC57" s="691"/>
      <c r="AD57" s="691"/>
      <c r="AE57" s="691"/>
      <c r="AF57" s="691"/>
      <c r="AG57" s="691"/>
      <c r="AH57" s="691"/>
      <c r="AI57" s="691"/>
      <c r="AJ57" s="691"/>
      <c r="AK57" s="691"/>
      <c r="AL57" s="691"/>
      <c r="AM57" s="691"/>
      <c r="AN57" s="691"/>
      <c r="AO57" s="691"/>
      <c r="AP57" s="691"/>
      <c r="AQ57" s="691"/>
      <c r="AR57" s="691"/>
      <c r="AS57" s="691"/>
      <c r="AT57" s="691"/>
      <c r="AU57" s="691"/>
      <c r="AV57" s="691"/>
      <c r="AW57" s="691"/>
      <c r="AX57" s="691"/>
      <c r="AY57" s="691"/>
      <c r="AZ57" s="691"/>
      <c r="BA57" s="691"/>
      <c r="BB57" s="691"/>
      <c r="BC57" s="691"/>
      <c r="BD57" s="691"/>
      <c r="BE57" s="691"/>
      <c r="BF57" s="691"/>
      <c r="BG57" s="691"/>
      <c r="BH57" s="691"/>
      <c r="BI57" s="691"/>
      <c r="BJ57" s="691"/>
      <c r="BK57" s="691"/>
      <c r="BL57" s="691"/>
      <c r="BM57" s="691"/>
      <c r="BN57" s="691"/>
      <c r="BO57" s="691"/>
      <c r="BP57" s="691"/>
      <c r="BQ57" s="691"/>
      <c r="BR57" s="691"/>
      <c r="BS57" s="691"/>
      <c r="BT57" s="691"/>
      <c r="BU57" s="691"/>
      <c r="BV57" s="691"/>
      <c r="BW57" s="691"/>
      <c r="BX57" s="691"/>
      <c r="BY57" s="691"/>
      <c r="BZ57" s="691"/>
      <c r="CA57" s="691"/>
      <c r="CB57" s="691"/>
      <c r="CC57" s="691"/>
      <c r="CD57" s="691"/>
      <c r="CE57" s="691"/>
      <c r="CF57" s="691"/>
      <c r="CG57" s="691"/>
      <c r="CH57" s="691"/>
      <c r="CI57" s="691"/>
      <c r="CJ57" s="691"/>
      <c r="CK57" s="691"/>
      <c r="CL57" s="691"/>
      <c r="CM57" s="691"/>
      <c r="CN57" s="691"/>
      <c r="CO57" s="691"/>
      <c r="CP57" s="691"/>
      <c r="CQ57" s="691"/>
      <c r="CR57" s="691"/>
      <c r="CS57" s="691"/>
      <c r="CT57" s="691"/>
      <c r="CU57" s="691"/>
      <c r="CV57" s="691"/>
      <c r="CW57" s="691"/>
      <c r="CX57" s="691"/>
      <c r="CY57" s="691"/>
      <c r="CZ57" s="691"/>
      <c r="DA57" s="691"/>
      <c r="DB57" s="691"/>
      <c r="DC57" s="691"/>
      <c r="DD57" s="691"/>
      <c r="DE57" s="691"/>
      <c r="DF57" s="691"/>
      <c r="DG57" s="691"/>
      <c r="DH57" s="691"/>
      <c r="DI57" s="691"/>
      <c r="DJ57" s="691"/>
      <c r="DK57" s="691"/>
      <c r="DL57" s="691"/>
      <c r="DM57" s="691"/>
      <c r="DN57" s="691"/>
      <c r="DO57" s="691"/>
      <c r="DP57" s="691"/>
      <c r="DQ57" s="691"/>
      <c r="DR57" s="691"/>
      <c r="DS57" s="691"/>
      <c r="DT57" s="691"/>
      <c r="DU57" s="691"/>
      <c r="DV57" s="691"/>
      <c r="DW57" s="691"/>
      <c r="DX57" s="691"/>
      <c r="DY57" s="691"/>
      <c r="DZ57" s="691"/>
      <c r="EA57" s="691"/>
      <c r="EB57" s="691"/>
      <c r="EC57" s="691"/>
      <c r="ED57" s="691"/>
      <c r="EE57" s="691"/>
      <c r="EF57" s="691"/>
      <c r="EG57" s="691"/>
      <c r="EH57" s="691"/>
      <c r="EI57" s="691"/>
      <c r="EJ57" s="691"/>
      <c r="EK57" s="691"/>
      <c r="EL57" s="691"/>
      <c r="EM57" s="691"/>
      <c r="EN57" s="691"/>
      <c r="EO57" s="691"/>
      <c r="EP57" s="691"/>
      <c r="EQ57" s="691"/>
      <c r="ER57" s="691"/>
      <c r="ES57" s="691"/>
      <c r="ET57" s="691"/>
      <c r="EU57" s="691"/>
      <c r="EV57" s="691"/>
      <c r="EW57" s="691"/>
      <c r="EX57" s="691"/>
      <c r="EY57" s="691"/>
      <c r="EZ57" s="691"/>
      <c r="FA57" s="691"/>
      <c r="FB57" s="691"/>
      <c r="FC57" s="691"/>
      <c r="FD57" s="691"/>
      <c r="FE57" s="691"/>
      <c r="FF57" s="691"/>
      <c r="FG57" s="691"/>
      <c r="FH57" s="691"/>
      <c r="FI57" s="691"/>
      <c r="FJ57" s="691"/>
      <c r="FK57" s="691"/>
      <c r="FL57" s="691"/>
      <c r="FM57" s="691"/>
      <c r="FN57" s="691"/>
      <c r="FO57" s="691"/>
      <c r="FP57" s="691"/>
      <c r="FQ57" s="691"/>
      <c r="FR57" s="691"/>
      <c r="FS57" s="691"/>
      <c r="FT57" s="691"/>
      <c r="FU57" s="691"/>
      <c r="FV57" s="691"/>
      <c r="FW57" s="691"/>
      <c r="FX57" s="691"/>
      <c r="FY57" s="691"/>
      <c r="FZ57" s="691"/>
      <c r="GA57" s="691"/>
      <c r="GB57" s="691"/>
      <c r="GC57" s="691"/>
      <c r="GD57" s="691"/>
      <c r="GE57" s="691"/>
      <c r="GF57" s="691"/>
      <c r="GG57" s="691"/>
      <c r="GH57" s="691"/>
      <c r="GI57" s="691"/>
      <c r="GJ57" s="691"/>
      <c r="GK57" s="691"/>
      <c r="GL57" s="691"/>
      <c r="GM57" s="691"/>
      <c r="GN57" s="691"/>
      <c r="GO57" s="691"/>
      <c r="GP57" s="691"/>
      <c r="GQ57" s="691"/>
      <c r="GR57" s="691"/>
      <c r="GS57" s="691"/>
      <c r="GT57" s="691"/>
      <c r="GU57" s="691"/>
      <c r="GV57" s="691"/>
      <c r="GW57" s="691"/>
      <c r="GX57" s="691"/>
      <c r="GY57" s="691"/>
      <c r="GZ57" s="691"/>
      <c r="HA57" s="691"/>
      <c r="HB57" s="691"/>
      <c r="HC57" s="691"/>
      <c r="HD57" s="691"/>
      <c r="HE57" s="691"/>
      <c r="HF57" s="691"/>
      <c r="HG57" s="691"/>
      <c r="HH57" s="691"/>
      <c r="HI57" s="691"/>
      <c r="HJ57" s="691"/>
      <c r="HK57" s="691"/>
      <c r="HL57" s="691"/>
      <c r="HM57" s="691"/>
      <c r="HN57" s="691"/>
      <c r="HO57" s="691"/>
      <c r="HP57" s="691"/>
      <c r="HQ57" s="691"/>
      <c r="HR57" s="691"/>
      <c r="HS57" s="691"/>
      <c r="HT57" s="691"/>
      <c r="HU57" s="691"/>
      <c r="HV57" s="691"/>
      <c r="HW57" s="691"/>
      <c r="HX57" s="691"/>
      <c r="HY57" s="691"/>
      <c r="HZ57" s="691"/>
      <c r="IA57" s="691"/>
      <c r="IB57" s="691"/>
      <c r="IC57" s="691"/>
      <c r="ID57" s="691"/>
      <c r="IE57" s="691"/>
      <c r="IF57" s="691"/>
      <c r="IG57" s="691"/>
      <c r="IH57" s="691"/>
      <c r="II57" s="691"/>
      <c r="IJ57" s="691"/>
      <c r="IK57" s="691"/>
      <c r="IL57" s="691"/>
      <c r="IM57" s="691"/>
      <c r="IN57" s="691"/>
      <c r="IO57" s="691"/>
      <c r="IP57" s="691"/>
      <c r="IQ57" s="691"/>
      <c r="IR57" s="691"/>
      <c r="IS57" s="691"/>
      <c r="IT57" s="691"/>
    </row>
    <row r="58" spans="23:254" s="721" customFormat="1" ht="12.75">
      <c r="W58" s="691"/>
      <c r="X58" s="691"/>
      <c r="Y58" s="691"/>
      <c r="Z58" s="691"/>
      <c r="AA58" s="691"/>
      <c r="AB58" s="691"/>
      <c r="AC58" s="691"/>
      <c r="AD58" s="691"/>
      <c r="AE58" s="691"/>
      <c r="AF58" s="691"/>
      <c r="AG58" s="691"/>
      <c r="AH58" s="691"/>
      <c r="AI58" s="691"/>
      <c r="AJ58" s="691"/>
      <c r="AK58" s="691"/>
      <c r="AL58" s="691"/>
      <c r="AM58" s="691"/>
      <c r="AN58" s="691"/>
      <c r="AO58" s="691"/>
      <c r="AP58" s="691"/>
      <c r="AQ58" s="691"/>
      <c r="AR58" s="691"/>
      <c r="AS58" s="691"/>
      <c r="AT58" s="691"/>
      <c r="AU58" s="691"/>
      <c r="AV58" s="691"/>
      <c r="AW58" s="691"/>
      <c r="AX58" s="691"/>
      <c r="AY58" s="691"/>
      <c r="AZ58" s="691"/>
      <c r="BA58" s="691"/>
      <c r="BB58" s="691"/>
      <c r="BC58" s="691"/>
      <c r="BD58" s="691"/>
      <c r="BE58" s="691"/>
      <c r="BF58" s="691"/>
      <c r="BG58" s="691"/>
      <c r="BH58" s="691"/>
      <c r="BI58" s="691"/>
      <c r="BJ58" s="691"/>
      <c r="BK58" s="691"/>
      <c r="BL58" s="691"/>
      <c r="BM58" s="691"/>
      <c r="BN58" s="691"/>
      <c r="BO58" s="691"/>
      <c r="BP58" s="691"/>
      <c r="BQ58" s="691"/>
      <c r="BR58" s="691"/>
      <c r="BS58" s="691"/>
      <c r="BT58" s="691"/>
      <c r="BU58" s="691"/>
      <c r="BV58" s="691"/>
      <c r="BW58" s="691"/>
      <c r="BX58" s="691"/>
      <c r="BY58" s="691"/>
      <c r="BZ58" s="691"/>
      <c r="CA58" s="691"/>
      <c r="CB58" s="691"/>
      <c r="CC58" s="691"/>
      <c r="CD58" s="691"/>
      <c r="CE58" s="691"/>
      <c r="CF58" s="691"/>
      <c r="CG58" s="691"/>
      <c r="CH58" s="691"/>
      <c r="CI58" s="691"/>
      <c r="CJ58" s="691"/>
      <c r="CK58" s="691"/>
      <c r="CL58" s="691"/>
      <c r="CM58" s="691"/>
      <c r="CN58" s="691"/>
      <c r="CO58" s="691"/>
      <c r="CP58" s="691"/>
      <c r="CQ58" s="691"/>
      <c r="CR58" s="691"/>
      <c r="CS58" s="691"/>
      <c r="CT58" s="691"/>
      <c r="CU58" s="691"/>
      <c r="CV58" s="691"/>
      <c r="CW58" s="691"/>
      <c r="CX58" s="691"/>
      <c r="CY58" s="691"/>
      <c r="CZ58" s="691"/>
      <c r="DA58" s="691"/>
      <c r="DB58" s="691"/>
      <c r="DC58" s="691"/>
      <c r="DD58" s="691"/>
      <c r="DE58" s="691"/>
      <c r="DF58" s="691"/>
      <c r="DG58" s="691"/>
      <c r="DH58" s="691"/>
      <c r="DI58" s="691"/>
      <c r="DJ58" s="691"/>
      <c r="DK58" s="691"/>
      <c r="DL58" s="691"/>
      <c r="DM58" s="691"/>
      <c r="DN58" s="691"/>
      <c r="DO58" s="691"/>
      <c r="DP58" s="691"/>
      <c r="DQ58" s="691"/>
      <c r="DR58" s="691"/>
      <c r="DS58" s="691"/>
      <c r="DT58" s="691"/>
      <c r="DU58" s="691"/>
      <c r="DV58" s="691"/>
      <c r="DW58" s="691"/>
      <c r="DX58" s="691"/>
      <c r="DY58" s="691"/>
      <c r="DZ58" s="691"/>
      <c r="EA58" s="691"/>
      <c r="EB58" s="691"/>
      <c r="EC58" s="691"/>
      <c r="ED58" s="691"/>
      <c r="EE58" s="691"/>
      <c r="EF58" s="691"/>
      <c r="EG58" s="691"/>
      <c r="EH58" s="691"/>
      <c r="EI58" s="691"/>
      <c r="EJ58" s="691"/>
      <c r="EK58" s="691"/>
      <c r="EL58" s="691"/>
      <c r="EM58" s="691"/>
      <c r="EN58" s="691"/>
      <c r="EO58" s="691"/>
      <c r="EP58" s="691"/>
      <c r="EQ58" s="691"/>
      <c r="ER58" s="691"/>
      <c r="ES58" s="691"/>
      <c r="ET58" s="691"/>
      <c r="EU58" s="691"/>
      <c r="EV58" s="691"/>
      <c r="EW58" s="691"/>
      <c r="EX58" s="691"/>
      <c r="EY58" s="691"/>
      <c r="EZ58" s="691"/>
      <c r="FA58" s="691"/>
      <c r="FB58" s="691"/>
      <c r="FC58" s="691"/>
      <c r="FD58" s="691"/>
      <c r="FE58" s="691"/>
      <c r="FF58" s="691"/>
      <c r="FG58" s="691"/>
      <c r="FH58" s="691"/>
      <c r="FI58" s="691"/>
      <c r="FJ58" s="691"/>
      <c r="FK58" s="691"/>
      <c r="FL58" s="691"/>
      <c r="FM58" s="691"/>
      <c r="FN58" s="691"/>
      <c r="FO58" s="691"/>
      <c r="FP58" s="691"/>
      <c r="FQ58" s="691"/>
      <c r="FR58" s="691"/>
      <c r="FS58" s="691"/>
      <c r="FT58" s="691"/>
      <c r="FU58" s="691"/>
      <c r="FV58" s="691"/>
      <c r="FW58" s="691"/>
      <c r="FX58" s="691"/>
      <c r="FY58" s="691"/>
      <c r="FZ58" s="691"/>
      <c r="GA58" s="691"/>
      <c r="GB58" s="691"/>
      <c r="GC58" s="691"/>
      <c r="GD58" s="691"/>
      <c r="GE58" s="691"/>
      <c r="GF58" s="691"/>
      <c r="GG58" s="691"/>
      <c r="GH58" s="691"/>
      <c r="GI58" s="691"/>
      <c r="GJ58" s="691"/>
      <c r="GK58" s="691"/>
      <c r="GL58" s="691"/>
      <c r="GM58" s="691"/>
      <c r="GN58" s="691"/>
      <c r="GO58" s="691"/>
      <c r="GP58" s="691"/>
      <c r="GQ58" s="691"/>
      <c r="GR58" s="691"/>
      <c r="GS58" s="691"/>
      <c r="GT58" s="691"/>
      <c r="GU58" s="691"/>
      <c r="GV58" s="691"/>
      <c r="GW58" s="691"/>
      <c r="GX58" s="691"/>
      <c r="GY58" s="691"/>
      <c r="GZ58" s="691"/>
      <c r="HA58" s="691"/>
      <c r="HB58" s="691"/>
      <c r="HC58" s="691"/>
      <c r="HD58" s="691"/>
      <c r="HE58" s="691"/>
      <c r="HF58" s="691"/>
      <c r="HG58" s="691"/>
      <c r="HH58" s="691"/>
      <c r="HI58" s="691"/>
      <c r="HJ58" s="691"/>
      <c r="HK58" s="691"/>
      <c r="HL58" s="691"/>
      <c r="HM58" s="691"/>
      <c r="HN58" s="691"/>
      <c r="HO58" s="691"/>
      <c r="HP58" s="691"/>
      <c r="HQ58" s="691"/>
      <c r="HR58" s="691"/>
      <c r="HS58" s="691"/>
      <c r="HT58" s="691"/>
      <c r="HU58" s="691"/>
      <c r="HV58" s="691"/>
      <c r="HW58" s="691"/>
      <c r="HX58" s="691"/>
      <c r="HY58" s="691"/>
      <c r="HZ58" s="691"/>
      <c r="IA58" s="691"/>
      <c r="IB58" s="691"/>
      <c r="IC58" s="691"/>
      <c r="ID58" s="691"/>
      <c r="IE58" s="691"/>
      <c r="IF58" s="691"/>
      <c r="IG58" s="691"/>
      <c r="IH58" s="691"/>
      <c r="II58" s="691"/>
      <c r="IJ58" s="691"/>
      <c r="IK58" s="691"/>
      <c r="IL58" s="691"/>
      <c r="IM58" s="691"/>
      <c r="IN58" s="691"/>
      <c r="IO58" s="691"/>
      <c r="IP58" s="691"/>
      <c r="IQ58" s="691"/>
      <c r="IR58" s="691"/>
      <c r="IS58" s="691"/>
      <c r="IT58" s="691"/>
    </row>
    <row r="59" spans="23:254" s="721" customFormat="1" ht="12.75">
      <c r="W59" s="691"/>
      <c r="X59" s="691"/>
      <c r="Y59" s="691"/>
      <c r="Z59" s="691"/>
      <c r="AA59" s="691"/>
      <c r="AB59" s="691"/>
      <c r="AC59" s="691"/>
      <c r="AD59" s="691"/>
      <c r="AE59" s="691"/>
      <c r="AF59" s="691"/>
      <c r="AG59" s="691"/>
      <c r="AH59" s="691"/>
      <c r="AI59" s="691"/>
      <c r="AJ59" s="691"/>
      <c r="AK59" s="691"/>
      <c r="AL59" s="691"/>
      <c r="AM59" s="691"/>
      <c r="AN59" s="691"/>
      <c r="AO59" s="691"/>
      <c r="AP59" s="691"/>
      <c r="AQ59" s="691"/>
      <c r="AR59" s="691"/>
      <c r="AS59" s="691"/>
      <c r="AT59" s="691"/>
      <c r="AU59" s="691"/>
      <c r="AV59" s="691"/>
      <c r="AW59" s="691"/>
      <c r="AX59" s="691"/>
      <c r="AY59" s="691"/>
      <c r="AZ59" s="691"/>
      <c r="BA59" s="691"/>
      <c r="BB59" s="691"/>
      <c r="BC59" s="691"/>
      <c r="BD59" s="691"/>
      <c r="BE59" s="691"/>
      <c r="BF59" s="691"/>
      <c r="BG59" s="691"/>
      <c r="BH59" s="691"/>
      <c r="BI59" s="691"/>
      <c r="BJ59" s="691"/>
      <c r="BK59" s="691"/>
      <c r="BL59" s="691"/>
      <c r="BM59" s="691"/>
      <c r="BN59" s="691"/>
      <c r="BO59" s="691"/>
      <c r="BP59" s="691"/>
      <c r="BQ59" s="691"/>
      <c r="BR59" s="691"/>
      <c r="BS59" s="691"/>
      <c r="BT59" s="691"/>
      <c r="BU59" s="691"/>
      <c r="BV59" s="691"/>
      <c r="BW59" s="691"/>
      <c r="BX59" s="691"/>
      <c r="BY59" s="691"/>
      <c r="BZ59" s="691"/>
      <c r="CA59" s="691"/>
      <c r="CB59" s="691"/>
      <c r="CC59" s="691"/>
      <c r="CD59" s="691"/>
      <c r="CE59" s="691"/>
      <c r="CF59" s="691"/>
      <c r="CG59" s="691"/>
      <c r="CH59" s="691"/>
      <c r="CI59" s="691"/>
      <c r="CJ59" s="691"/>
      <c r="CK59" s="691"/>
      <c r="CL59" s="691"/>
      <c r="CM59" s="691"/>
      <c r="CN59" s="691"/>
      <c r="CO59" s="691"/>
      <c r="CP59" s="691"/>
      <c r="CQ59" s="691"/>
      <c r="CR59" s="691"/>
      <c r="CS59" s="691"/>
      <c r="CT59" s="691"/>
      <c r="CU59" s="691"/>
      <c r="CV59" s="691"/>
      <c r="CW59" s="691"/>
      <c r="CX59" s="691"/>
      <c r="CY59" s="691"/>
      <c r="CZ59" s="691"/>
      <c r="DA59" s="691"/>
      <c r="DB59" s="691"/>
      <c r="DC59" s="691"/>
      <c r="DD59" s="691"/>
      <c r="DE59" s="691"/>
      <c r="DF59" s="691"/>
      <c r="DG59" s="691"/>
      <c r="DH59" s="691"/>
      <c r="DI59" s="691"/>
      <c r="DJ59" s="691"/>
      <c r="DK59" s="691"/>
      <c r="DL59" s="691"/>
      <c r="DM59" s="691"/>
      <c r="DN59" s="691"/>
      <c r="DO59" s="691"/>
      <c r="DP59" s="691"/>
      <c r="DQ59" s="691"/>
      <c r="DR59" s="691"/>
      <c r="DS59" s="691"/>
      <c r="DT59" s="691"/>
      <c r="DU59" s="691"/>
      <c r="DV59" s="691"/>
      <c r="DW59" s="691"/>
      <c r="DX59" s="691"/>
      <c r="DY59" s="691"/>
      <c r="DZ59" s="691"/>
      <c r="EA59" s="691"/>
      <c r="EB59" s="691"/>
      <c r="EC59" s="691"/>
      <c r="ED59" s="691"/>
      <c r="EE59" s="691"/>
      <c r="EF59" s="691"/>
      <c r="EG59" s="691"/>
      <c r="EH59" s="691"/>
      <c r="EI59" s="691"/>
      <c r="EJ59" s="691"/>
      <c r="EK59" s="691"/>
      <c r="EL59" s="691"/>
      <c r="EM59" s="691"/>
      <c r="EN59" s="691"/>
      <c r="EO59" s="691"/>
      <c r="EP59" s="691"/>
      <c r="EQ59" s="691"/>
      <c r="ER59" s="691"/>
      <c r="ES59" s="691"/>
      <c r="ET59" s="691"/>
      <c r="EU59" s="691"/>
      <c r="EV59" s="691"/>
      <c r="EW59" s="691"/>
      <c r="EX59" s="691"/>
      <c r="EY59" s="691"/>
      <c r="EZ59" s="691"/>
      <c r="FA59" s="691"/>
      <c r="FB59" s="691"/>
      <c r="FC59" s="691"/>
      <c r="FD59" s="691"/>
      <c r="FE59" s="691"/>
      <c r="FF59" s="691"/>
      <c r="FG59" s="691"/>
      <c r="FH59" s="691"/>
      <c r="FI59" s="691"/>
      <c r="FJ59" s="691"/>
      <c r="FK59" s="691"/>
      <c r="FL59" s="691"/>
      <c r="FM59" s="691"/>
      <c r="FN59" s="691"/>
      <c r="FO59" s="691"/>
      <c r="FP59" s="691"/>
      <c r="FQ59" s="691"/>
      <c r="FR59" s="691"/>
      <c r="FS59" s="691"/>
      <c r="FT59" s="691"/>
      <c r="FU59" s="691"/>
      <c r="FV59" s="691"/>
      <c r="FW59" s="691"/>
      <c r="FX59" s="691"/>
      <c r="FY59" s="691"/>
      <c r="FZ59" s="691"/>
      <c r="GA59" s="691"/>
      <c r="GB59" s="691"/>
      <c r="GC59" s="691"/>
      <c r="GD59" s="691"/>
      <c r="GE59" s="691"/>
      <c r="GF59" s="691"/>
      <c r="GG59" s="691"/>
      <c r="GH59" s="691"/>
      <c r="GI59" s="691"/>
      <c r="GJ59" s="691"/>
      <c r="GK59" s="691"/>
      <c r="GL59" s="691"/>
      <c r="GM59" s="691"/>
      <c r="GN59" s="691"/>
      <c r="GO59" s="691"/>
      <c r="GP59" s="691"/>
      <c r="GQ59" s="691"/>
      <c r="GR59" s="691"/>
      <c r="GS59" s="691"/>
      <c r="GT59" s="691"/>
      <c r="GU59" s="691"/>
      <c r="GV59" s="691"/>
      <c r="GW59" s="691"/>
      <c r="GX59" s="691"/>
      <c r="GY59" s="691"/>
      <c r="GZ59" s="691"/>
      <c r="HA59" s="691"/>
      <c r="HB59" s="691"/>
      <c r="HC59" s="691"/>
      <c r="HD59" s="691"/>
      <c r="HE59" s="691"/>
      <c r="HF59" s="691"/>
      <c r="HG59" s="691"/>
      <c r="HH59" s="691"/>
      <c r="HI59" s="691"/>
      <c r="HJ59" s="691"/>
      <c r="HK59" s="691"/>
      <c r="HL59" s="691"/>
      <c r="HM59" s="691"/>
      <c r="HN59" s="691"/>
      <c r="HO59" s="691"/>
      <c r="HP59" s="691"/>
      <c r="HQ59" s="691"/>
      <c r="HR59" s="691"/>
      <c r="HS59" s="691"/>
      <c r="HT59" s="691"/>
      <c r="HU59" s="691"/>
      <c r="HV59" s="691"/>
      <c r="HW59" s="691"/>
      <c r="HX59" s="691"/>
      <c r="HY59" s="691"/>
      <c r="HZ59" s="691"/>
      <c r="IA59" s="691"/>
      <c r="IB59" s="691"/>
      <c r="IC59" s="691"/>
      <c r="ID59" s="691"/>
      <c r="IE59" s="691"/>
      <c r="IF59" s="691"/>
      <c r="IG59" s="691"/>
      <c r="IH59" s="691"/>
      <c r="II59" s="691"/>
      <c r="IJ59" s="691"/>
      <c r="IK59" s="691"/>
      <c r="IL59" s="691"/>
      <c r="IM59" s="691"/>
      <c r="IN59" s="691"/>
      <c r="IO59" s="691"/>
      <c r="IP59" s="691"/>
      <c r="IQ59" s="691"/>
      <c r="IR59" s="691"/>
      <c r="IS59" s="691"/>
      <c r="IT59" s="691"/>
    </row>
    <row r="60" spans="23:254" s="721" customFormat="1" ht="12.75">
      <c r="W60" s="691"/>
      <c r="X60" s="691"/>
      <c r="Y60" s="691"/>
      <c r="Z60" s="691"/>
      <c r="AA60" s="691"/>
      <c r="AB60" s="691"/>
      <c r="AC60" s="691"/>
      <c r="AD60" s="691"/>
      <c r="AE60" s="691"/>
      <c r="AF60" s="691"/>
      <c r="AG60" s="691"/>
      <c r="AH60" s="691"/>
      <c r="AI60" s="691"/>
      <c r="AJ60" s="691"/>
      <c r="AK60" s="691"/>
      <c r="AL60" s="691"/>
      <c r="AM60" s="691"/>
      <c r="AN60" s="691"/>
      <c r="AO60" s="691"/>
      <c r="AP60" s="691"/>
      <c r="AQ60" s="691"/>
      <c r="AR60" s="691"/>
      <c r="AS60" s="691"/>
      <c r="AT60" s="691"/>
      <c r="AU60" s="691"/>
      <c r="AV60" s="691"/>
      <c r="AW60" s="691"/>
      <c r="AX60" s="691"/>
      <c r="AY60" s="691"/>
      <c r="AZ60" s="691"/>
      <c r="BA60" s="691"/>
      <c r="BB60" s="691"/>
      <c r="BC60" s="691"/>
      <c r="BD60" s="691"/>
      <c r="BE60" s="691"/>
      <c r="BF60" s="691"/>
      <c r="BG60" s="691"/>
      <c r="BH60" s="691"/>
      <c r="BI60" s="691"/>
      <c r="BJ60" s="691"/>
      <c r="BK60" s="691"/>
      <c r="BL60" s="691"/>
      <c r="BM60" s="691"/>
      <c r="BN60" s="691"/>
      <c r="BO60" s="691"/>
      <c r="BP60" s="691"/>
      <c r="BQ60" s="691"/>
      <c r="BR60" s="691"/>
      <c r="BS60" s="691"/>
      <c r="BT60" s="691"/>
      <c r="BU60" s="691"/>
      <c r="BV60" s="691"/>
      <c r="BW60" s="691"/>
      <c r="BX60" s="691"/>
      <c r="BY60" s="691"/>
      <c r="BZ60" s="691"/>
      <c r="CA60" s="691"/>
      <c r="CB60" s="691"/>
      <c r="CC60" s="691"/>
      <c r="CD60" s="691"/>
      <c r="CE60" s="691"/>
      <c r="CF60" s="691"/>
      <c r="CG60" s="691"/>
      <c r="CH60" s="691"/>
      <c r="CI60" s="691"/>
      <c r="CJ60" s="691"/>
      <c r="CK60" s="691"/>
      <c r="CL60" s="691"/>
      <c r="CM60" s="691"/>
      <c r="CN60" s="691"/>
      <c r="CO60" s="691"/>
      <c r="CP60" s="691"/>
      <c r="CQ60" s="691"/>
      <c r="CR60" s="691"/>
      <c r="CS60" s="691"/>
      <c r="CT60" s="691"/>
      <c r="CU60" s="691"/>
      <c r="CV60" s="691"/>
      <c r="CW60" s="691"/>
      <c r="CX60" s="691"/>
      <c r="CY60" s="691"/>
      <c r="CZ60" s="691"/>
      <c r="DA60" s="691"/>
      <c r="DB60" s="691"/>
      <c r="DC60" s="691"/>
      <c r="DD60" s="691"/>
      <c r="DE60" s="691"/>
      <c r="DF60" s="691"/>
      <c r="DG60" s="691"/>
      <c r="DH60" s="691"/>
      <c r="DI60" s="691"/>
      <c r="DJ60" s="691"/>
      <c r="DK60" s="691"/>
      <c r="DL60" s="691"/>
      <c r="DM60" s="691"/>
      <c r="DN60" s="691"/>
      <c r="DO60" s="691"/>
      <c r="DP60" s="691"/>
      <c r="DQ60" s="691"/>
      <c r="DR60" s="691"/>
      <c r="DS60" s="691"/>
      <c r="DT60" s="691"/>
      <c r="DU60" s="691"/>
      <c r="DV60" s="691"/>
      <c r="DW60" s="691"/>
      <c r="DX60" s="691"/>
      <c r="DY60" s="691"/>
      <c r="DZ60" s="691"/>
      <c r="EA60" s="691"/>
      <c r="EB60" s="691"/>
      <c r="EC60" s="691"/>
      <c r="ED60" s="691"/>
      <c r="EE60" s="691"/>
      <c r="EF60" s="691"/>
      <c r="EG60" s="691"/>
      <c r="EH60" s="691"/>
      <c r="EI60" s="691"/>
      <c r="EJ60" s="691"/>
      <c r="EK60" s="691"/>
      <c r="EL60" s="691"/>
      <c r="EM60" s="691"/>
      <c r="EN60" s="691"/>
      <c r="EO60" s="691"/>
      <c r="EP60" s="691"/>
      <c r="EQ60" s="691"/>
      <c r="ER60" s="691"/>
      <c r="ES60" s="691"/>
      <c r="ET60" s="691"/>
      <c r="EU60" s="691"/>
      <c r="EV60" s="691"/>
      <c r="EW60" s="691"/>
      <c r="EX60" s="691"/>
      <c r="EY60" s="691"/>
      <c r="EZ60" s="691"/>
      <c r="FA60" s="691"/>
      <c r="FB60" s="691"/>
      <c r="FC60" s="691"/>
      <c r="FD60" s="691"/>
      <c r="FE60" s="691"/>
      <c r="FF60" s="691"/>
      <c r="FG60" s="691"/>
      <c r="FH60" s="691"/>
      <c r="FI60" s="691"/>
      <c r="FJ60" s="691"/>
      <c r="FK60" s="691"/>
      <c r="FL60" s="691"/>
      <c r="FM60" s="691"/>
      <c r="FN60" s="691"/>
      <c r="FO60" s="691"/>
      <c r="FP60" s="691"/>
      <c r="FQ60" s="691"/>
      <c r="FR60" s="691"/>
      <c r="FS60" s="691"/>
      <c r="FT60" s="691"/>
      <c r="FU60" s="691"/>
      <c r="FV60" s="691"/>
      <c r="FW60" s="691"/>
      <c r="FX60" s="691"/>
      <c r="FY60" s="691"/>
      <c r="FZ60" s="691"/>
      <c r="GA60" s="691"/>
      <c r="GB60" s="691"/>
      <c r="GC60" s="691"/>
      <c r="GD60" s="691"/>
      <c r="GE60" s="691"/>
      <c r="GF60" s="691"/>
      <c r="GG60" s="691"/>
      <c r="GH60" s="691"/>
      <c r="GI60" s="691"/>
      <c r="GJ60" s="691"/>
      <c r="GK60" s="691"/>
      <c r="GL60" s="691"/>
      <c r="GM60" s="691"/>
      <c r="GN60" s="691"/>
      <c r="GO60" s="691"/>
      <c r="GP60" s="691"/>
      <c r="GQ60" s="691"/>
      <c r="GR60" s="691"/>
      <c r="GS60" s="691"/>
      <c r="GT60" s="691"/>
      <c r="GU60" s="691"/>
      <c r="GV60" s="691"/>
      <c r="GW60" s="691"/>
      <c r="GX60" s="691"/>
      <c r="GY60" s="691"/>
      <c r="GZ60" s="691"/>
      <c r="HA60" s="691"/>
      <c r="HB60" s="691"/>
      <c r="HC60" s="691"/>
      <c r="HD60" s="691"/>
      <c r="HE60" s="691"/>
      <c r="HF60" s="691"/>
      <c r="HG60" s="691"/>
      <c r="HH60" s="691"/>
      <c r="HI60" s="691"/>
      <c r="HJ60" s="691"/>
      <c r="HK60" s="691"/>
      <c r="HL60" s="691"/>
      <c r="HM60" s="691"/>
      <c r="HN60" s="691"/>
      <c r="HO60" s="691"/>
      <c r="HP60" s="691"/>
      <c r="HQ60" s="691"/>
      <c r="HR60" s="691"/>
      <c r="HS60" s="691"/>
      <c r="HT60" s="691"/>
      <c r="HU60" s="691"/>
      <c r="HV60" s="691"/>
      <c r="HW60" s="691"/>
      <c r="HX60" s="691"/>
      <c r="HY60" s="691"/>
      <c r="HZ60" s="691"/>
      <c r="IA60" s="691"/>
      <c r="IB60" s="691"/>
      <c r="IC60" s="691"/>
      <c r="ID60" s="691"/>
      <c r="IE60" s="691"/>
      <c r="IF60" s="691"/>
      <c r="IG60" s="691"/>
      <c r="IH60" s="691"/>
      <c r="II60" s="691"/>
      <c r="IJ60" s="691"/>
      <c r="IK60" s="691"/>
      <c r="IL60" s="691"/>
      <c r="IM60" s="691"/>
      <c r="IN60" s="691"/>
      <c r="IO60" s="691"/>
      <c r="IP60" s="691"/>
      <c r="IQ60" s="691"/>
      <c r="IR60" s="691"/>
      <c r="IS60" s="691"/>
      <c r="IT60" s="691"/>
    </row>
    <row r="61" spans="23:254" s="721" customFormat="1" ht="12.75">
      <c r="W61" s="691"/>
      <c r="X61" s="691"/>
      <c r="Y61" s="691"/>
      <c r="Z61" s="691"/>
      <c r="AA61" s="691"/>
      <c r="AB61" s="691"/>
      <c r="AC61" s="691"/>
      <c r="AD61" s="691"/>
      <c r="AE61" s="691"/>
      <c r="AF61" s="691"/>
      <c r="AG61" s="691"/>
      <c r="AH61" s="691"/>
      <c r="AI61" s="691"/>
      <c r="AJ61" s="691"/>
      <c r="AK61" s="691"/>
      <c r="AL61" s="691"/>
      <c r="AM61" s="691"/>
      <c r="AN61" s="691"/>
      <c r="AO61" s="691"/>
      <c r="AP61" s="691"/>
      <c r="AQ61" s="691"/>
      <c r="AR61" s="691"/>
      <c r="AS61" s="691"/>
      <c r="AT61" s="691"/>
      <c r="AU61" s="691"/>
      <c r="AV61" s="691"/>
      <c r="AW61" s="691"/>
      <c r="AX61" s="691"/>
      <c r="AY61" s="691"/>
      <c r="AZ61" s="691"/>
      <c r="BA61" s="691"/>
      <c r="BB61" s="691"/>
      <c r="BC61" s="691"/>
      <c r="BD61" s="691"/>
      <c r="BE61" s="691"/>
      <c r="BF61" s="691"/>
      <c r="BG61" s="691"/>
      <c r="BH61" s="691"/>
      <c r="BI61" s="691"/>
      <c r="BJ61" s="691"/>
      <c r="BK61" s="691"/>
      <c r="BL61" s="691"/>
      <c r="BM61" s="691"/>
      <c r="BN61" s="691"/>
      <c r="BO61" s="691"/>
      <c r="BP61" s="691"/>
      <c r="BQ61" s="691"/>
      <c r="BR61" s="691"/>
      <c r="BS61" s="691"/>
      <c r="BT61" s="691"/>
      <c r="BU61" s="691"/>
      <c r="BV61" s="691"/>
      <c r="BW61" s="691"/>
      <c r="BX61" s="691"/>
      <c r="BY61" s="691"/>
      <c r="BZ61" s="691"/>
      <c r="CA61" s="691"/>
      <c r="CB61" s="691"/>
      <c r="CC61" s="691"/>
      <c r="CD61" s="691"/>
      <c r="CE61" s="691"/>
      <c r="CF61" s="691"/>
      <c r="CG61" s="691"/>
      <c r="CH61" s="691"/>
      <c r="CI61" s="691"/>
      <c r="CJ61" s="691"/>
      <c r="CK61" s="691"/>
      <c r="CL61" s="691"/>
      <c r="CM61" s="691"/>
      <c r="CN61" s="691"/>
      <c r="CO61" s="691"/>
      <c r="CP61" s="691"/>
      <c r="CQ61" s="691"/>
      <c r="CR61" s="691"/>
      <c r="CS61" s="691"/>
      <c r="CT61" s="691"/>
      <c r="CU61" s="691"/>
      <c r="CV61" s="691"/>
      <c r="CW61" s="691"/>
      <c r="CX61" s="691"/>
      <c r="CY61" s="691"/>
      <c r="CZ61" s="691"/>
      <c r="DA61" s="691"/>
      <c r="DB61" s="691"/>
      <c r="DC61" s="691"/>
      <c r="DD61" s="691"/>
      <c r="DE61" s="691"/>
      <c r="DF61" s="691"/>
      <c r="DG61" s="691"/>
      <c r="DH61" s="691"/>
      <c r="DI61" s="691"/>
      <c r="DJ61" s="691"/>
      <c r="DK61" s="691"/>
      <c r="DL61" s="691"/>
      <c r="DM61" s="691"/>
      <c r="DN61" s="691"/>
      <c r="DO61" s="691"/>
      <c r="DP61" s="691"/>
      <c r="DQ61" s="691"/>
      <c r="DR61" s="691"/>
      <c r="DS61" s="691"/>
      <c r="DT61" s="691"/>
      <c r="DU61" s="691"/>
      <c r="DV61" s="691"/>
      <c r="DW61" s="691"/>
      <c r="DX61" s="691"/>
      <c r="DY61" s="691"/>
      <c r="DZ61" s="691"/>
      <c r="EA61" s="691"/>
      <c r="EB61" s="691"/>
      <c r="EC61" s="691"/>
      <c r="ED61" s="691"/>
      <c r="EE61" s="691"/>
      <c r="EF61" s="691"/>
      <c r="EG61" s="691"/>
      <c r="EH61" s="691"/>
      <c r="EI61" s="691"/>
      <c r="EJ61" s="691"/>
      <c r="EK61" s="691"/>
      <c r="EL61" s="691"/>
      <c r="EM61" s="691"/>
      <c r="EN61" s="691"/>
      <c r="EO61" s="691"/>
      <c r="EP61" s="691"/>
      <c r="EQ61" s="691"/>
      <c r="ER61" s="691"/>
      <c r="ES61" s="691"/>
      <c r="ET61" s="691"/>
      <c r="EU61" s="691"/>
      <c r="EV61" s="691"/>
      <c r="EW61" s="691"/>
      <c r="EX61" s="691"/>
      <c r="EY61" s="691"/>
      <c r="EZ61" s="691"/>
      <c r="FA61" s="691"/>
      <c r="FB61" s="691"/>
      <c r="FC61" s="691"/>
      <c r="FD61" s="691"/>
      <c r="FE61" s="691"/>
      <c r="FF61" s="691"/>
      <c r="FG61" s="691"/>
      <c r="FH61" s="691"/>
      <c r="FI61" s="691"/>
      <c r="FJ61" s="691"/>
      <c r="FK61" s="691"/>
      <c r="FL61" s="691"/>
      <c r="FM61" s="691"/>
      <c r="FN61" s="691"/>
      <c r="FO61" s="691"/>
      <c r="FP61" s="691"/>
      <c r="FQ61" s="691"/>
      <c r="FR61" s="691"/>
      <c r="FS61" s="691"/>
      <c r="FT61" s="691"/>
      <c r="FU61" s="691"/>
      <c r="FV61" s="691"/>
      <c r="FW61" s="691"/>
      <c r="FX61" s="691"/>
      <c r="FY61" s="691"/>
      <c r="FZ61" s="691"/>
      <c r="GA61" s="691"/>
      <c r="GB61" s="691"/>
      <c r="GC61" s="691"/>
      <c r="GD61" s="691"/>
      <c r="GE61" s="691"/>
      <c r="GF61" s="691"/>
      <c r="GG61" s="691"/>
      <c r="GH61" s="691"/>
      <c r="GI61" s="691"/>
      <c r="GJ61" s="691"/>
      <c r="GK61" s="691"/>
      <c r="GL61" s="691"/>
      <c r="GM61" s="691"/>
      <c r="GN61" s="691"/>
      <c r="GO61" s="691"/>
      <c r="GP61" s="691"/>
      <c r="GQ61" s="691"/>
      <c r="GR61" s="691"/>
      <c r="GS61" s="691"/>
      <c r="GT61" s="691"/>
      <c r="GU61" s="691"/>
      <c r="GV61" s="691"/>
      <c r="GW61" s="691"/>
      <c r="GX61" s="691"/>
      <c r="GY61" s="691"/>
      <c r="GZ61" s="691"/>
      <c r="HA61" s="691"/>
      <c r="HB61" s="691"/>
      <c r="HC61" s="691"/>
      <c r="HD61" s="691"/>
      <c r="HE61" s="691"/>
      <c r="HF61" s="691"/>
      <c r="HG61" s="691"/>
      <c r="HH61" s="691"/>
      <c r="HI61" s="691"/>
      <c r="HJ61" s="691"/>
      <c r="HK61" s="691"/>
      <c r="HL61" s="691"/>
      <c r="HM61" s="691"/>
      <c r="HN61" s="691"/>
      <c r="HO61" s="691"/>
      <c r="HP61" s="691"/>
      <c r="HQ61" s="691"/>
      <c r="HR61" s="691"/>
      <c r="HS61" s="691"/>
      <c r="HT61" s="691"/>
      <c r="HU61" s="691"/>
      <c r="HV61" s="691"/>
      <c r="HW61" s="691"/>
      <c r="HX61" s="691"/>
      <c r="HY61" s="691"/>
      <c r="HZ61" s="691"/>
      <c r="IA61" s="691"/>
      <c r="IB61" s="691"/>
      <c r="IC61" s="691"/>
      <c r="ID61" s="691"/>
      <c r="IE61" s="691"/>
      <c r="IF61" s="691"/>
      <c r="IG61" s="691"/>
      <c r="IH61" s="691"/>
      <c r="II61" s="691"/>
      <c r="IJ61" s="691"/>
      <c r="IK61" s="691"/>
      <c r="IL61" s="691"/>
      <c r="IM61" s="691"/>
      <c r="IN61" s="691"/>
      <c r="IO61" s="691"/>
      <c r="IP61" s="691"/>
      <c r="IQ61" s="691"/>
      <c r="IR61" s="691"/>
      <c r="IS61" s="691"/>
      <c r="IT61" s="691"/>
    </row>
    <row r="62" spans="23:254" s="721" customFormat="1" ht="12.75">
      <c r="W62" s="691"/>
      <c r="X62" s="691"/>
      <c r="Y62" s="691"/>
      <c r="Z62" s="691"/>
      <c r="AA62" s="691"/>
      <c r="AB62" s="691"/>
      <c r="AC62" s="691"/>
      <c r="AD62" s="691"/>
      <c r="AE62" s="691"/>
      <c r="AF62" s="691"/>
      <c r="AG62" s="691"/>
      <c r="AH62" s="691"/>
      <c r="AI62" s="691"/>
      <c r="AJ62" s="691"/>
      <c r="AK62" s="691"/>
      <c r="AL62" s="691"/>
      <c r="AM62" s="691"/>
      <c r="AN62" s="691"/>
      <c r="AO62" s="691"/>
      <c r="AP62" s="691"/>
      <c r="AQ62" s="691"/>
      <c r="AR62" s="691"/>
      <c r="AS62" s="691"/>
      <c r="AT62" s="691"/>
      <c r="AU62" s="691"/>
      <c r="AV62" s="691"/>
      <c r="AW62" s="691"/>
      <c r="AX62" s="691"/>
      <c r="AY62" s="691"/>
      <c r="AZ62" s="691"/>
      <c r="BA62" s="691"/>
      <c r="BB62" s="691"/>
      <c r="BC62" s="691"/>
      <c r="BD62" s="691"/>
      <c r="BE62" s="691"/>
      <c r="BF62" s="691"/>
      <c r="BG62" s="691"/>
      <c r="BH62" s="691"/>
      <c r="BI62" s="691"/>
      <c r="BJ62" s="691"/>
      <c r="BK62" s="691"/>
      <c r="BL62" s="691"/>
      <c r="BM62" s="691"/>
      <c r="BN62" s="691"/>
      <c r="BO62" s="691"/>
      <c r="BP62" s="691"/>
      <c r="BQ62" s="691"/>
      <c r="BR62" s="691"/>
      <c r="BS62" s="691"/>
      <c r="BT62" s="691"/>
      <c r="BU62" s="691"/>
      <c r="BV62" s="691"/>
      <c r="BW62" s="691"/>
      <c r="BX62" s="691"/>
      <c r="BY62" s="691"/>
      <c r="BZ62" s="691"/>
      <c r="CA62" s="691"/>
      <c r="CB62" s="691"/>
      <c r="CC62" s="691"/>
      <c r="CD62" s="691"/>
      <c r="CE62" s="691"/>
      <c r="CF62" s="691"/>
      <c r="CG62" s="691"/>
      <c r="CH62" s="691"/>
      <c r="CI62" s="691"/>
      <c r="CJ62" s="691"/>
      <c r="CK62" s="691"/>
      <c r="CL62" s="691"/>
      <c r="CM62" s="691"/>
      <c r="CN62" s="691"/>
      <c r="CO62" s="691"/>
      <c r="CP62" s="691"/>
      <c r="CQ62" s="691"/>
      <c r="CR62" s="691"/>
      <c r="CS62" s="691"/>
      <c r="CT62" s="691"/>
      <c r="CU62" s="691"/>
      <c r="CV62" s="691"/>
      <c r="CW62" s="691"/>
      <c r="CX62" s="691"/>
      <c r="CY62" s="691"/>
      <c r="CZ62" s="691"/>
      <c r="DA62" s="691"/>
      <c r="DB62" s="691"/>
      <c r="DC62" s="691"/>
      <c r="DD62" s="691"/>
      <c r="DE62" s="691"/>
      <c r="DF62" s="691"/>
      <c r="DG62" s="691"/>
      <c r="DH62" s="691"/>
      <c r="DI62" s="691"/>
      <c r="DJ62" s="691"/>
      <c r="DK62" s="691"/>
      <c r="DL62" s="691"/>
      <c r="DM62" s="691"/>
      <c r="DN62" s="691"/>
      <c r="DO62" s="691"/>
      <c r="DP62" s="691"/>
      <c r="DQ62" s="691"/>
      <c r="DR62" s="691"/>
      <c r="DS62" s="691"/>
      <c r="DT62" s="691"/>
      <c r="DU62" s="691"/>
      <c r="DV62" s="691"/>
      <c r="DW62" s="691"/>
      <c r="DX62" s="691"/>
      <c r="DY62" s="691"/>
      <c r="DZ62" s="691"/>
      <c r="EA62" s="691"/>
      <c r="EB62" s="691"/>
      <c r="EC62" s="691"/>
      <c r="ED62" s="691"/>
      <c r="EE62" s="691"/>
      <c r="EF62" s="691"/>
      <c r="EG62" s="691"/>
      <c r="EH62" s="691"/>
      <c r="EI62" s="691"/>
      <c r="EJ62" s="691"/>
      <c r="EK62" s="691"/>
      <c r="EL62" s="691"/>
      <c r="EM62" s="691"/>
      <c r="EN62" s="691"/>
      <c r="EO62" s="691"/>
      <c r="EP62" s="691"/>
      <c r="EQ62" s="691"/>
      <c r="ER62" s="691"/>
      <c r="ES62" s="691"/>
      <c r="ET62" s="691"/>
      <c r="EU62" s="691"/>
      <c r="EV62" s="691"/>
      <c r="EW62" s="691"/>
      <c r="EX62" s="691"/>
      <c r="EY62" s="691"/>
      <c r="EZ62" s="691"/>
      <c r="FA62" s="691"/>
      <c r="FB62" s="691"/>
      <c r="FC62" s="691"/>
      <c r="FD62" s="691"/>
      <c r="FE62" s="691"/>
      <c r="FF62" s="691"/>
      <c r="FG62" s="691"/>
      <c r="FH62" s="691"/>
      <c r="FI62" s="691"/>
      <c r="FJ62" s="691"/>
      <c r="FK62" s="691"/>
      <c r="FL62" s="691"/>
      <c r="FM62" s="691"/>
      <c r="FN62" s="691"/>
      <c r="FO62" s="691"/>
      <c r="FP62" s="691"/>
      <c r="FQ62" s="691"/>
      <c r="FR62" s="691"/>
      <c r="FS62" s="691"/>
      <c r="FT62" s="691"/>
      <c r="FU62" s="691"/>
      <c r="FV62" s="691"/>
      <c r="FW62" s="691"/>
      <c r="FX62" s="691"/>
      <c r="FY62" s="691"/>
      <c r="FZ62" s="691"/>
      <c r="GA62" s="691"/>
      <c r="GB62" s="691"/>
      <c r="GC62" s="691"/>
      <c r="GD62" s="691"/>
      <c r="GE62" s="691"/>
      <c r="GF62" s="691"/>
      <c r="GG62" s="691"/>
      <c r="GH62" s="691"/>
      <c r="GI62" s="691"/>
      <c r="GJ62" s="691"/>
      <c r="GK62" s="691"/>
      <c r="GL62" s="691"/>
      <c r="GM62" s="691"/>
      <c r="GN62" s="691"/>
      <c r="GO62" s="691"/>
      <c r="GP62" s="691"/>
      <c r="GQ62" s="691"/>
      <c r="GR62" s="691"/>
      <c r="GS62" s="691"/>
      <c r="GT62" s="691"/>
      <c r="GU62" s="691"/>
      <c r="GV62" s="691"/>
      <c r="GW62" s="691"/>
      <c r="GX62" s="691"/>
      <c r="GY62" s="691"/>
      <c r="GZ62" s="691"/>
      <c r="HA62" s="691"/>
      <c r="HB62" s="691"/>
      <c r="HC62" s="691"/>
      <c r="HD62" s="691"/>
      <c r="HE62" s="691"/>
      <c r="HF62" s="691"/>
      <c r="HG62" s="691"/>
      <c r="HH62" s="691"/>
      <c r="HI62" s="691"/>
      <c r="HJ62" s="691"/>
      <c r="HK62" s="691"/>
      <c r="HL62" s="691"/>
      <c r="HM62" s="691"/>
      <c r="HN62" s="691"/>
      <c r="HO62" s="691"/>
      <c r="HP62" s="691"/>
      <c r="HQ62" s="691"/>
      <c r="HR62" s="691"/>
      <c r="HS62" s="691"/>
      <c r="HT62" s="691"/>
      <c r="HU62" s="691"/>
      <c r="HV62" s="691"/>
      <c r="HW62" s="691"/>
      <c r="HX62" s="691"/>
      <c r="HY62" s="691"/>
      <c r="HZ62" s="691"/>
      <c r="IA62" s="691"/>
      <c r="IB62" s="691"/>
      <c r="IC62" s="691"/>
      <c r="ID62" s="691"/>
      <c r="IE62" s="691"/>
      <c r="IF62" s="691"/>
      <c r="IG62" s="691"/>
      <c r="IH62" s="691"/>
      <c r="II62" s="691"/>
      <c r="IJ62" s="691"/>
      <c r="IK62" s="691"/>
      <c r="IL62" s="691"/>
      <c r="IM62" s="691"/>
      <c r="IN62" s="691"/>
      <c r="IO62" s="691"/>
      <c r="IP62" s="691"/>
      <c r="IQ62" s="691"/>
      <c r="IR62" s="691"/>
      <c r="IS62" s="691"/>
      <c r="IT62" s="691"/>
    </row>
    <row r="63" spans="23:254" s="721" customFormat="1" ht="12.75">
      <c r="W63" s="691"/>
      <c r="X63" s="691"/>
      <c r="Y63" s="691"/>
      <c r="Z63" s="691"/>
      <c r="AA63" s="691"/>
      <c r="AB63" s="691"/>
      <c r="AC63" s="691"/>
      <c r="AD63" s="691"/>
      <c r="AE63" s="691"/>
      <c r="AF63" s="691"/>
      <c r="AG63" s="691"/>
      <c r="AH63" s="691"/>
      <c r="AI63" s="691"/>
      <c r="AJ63" s="691"/>
      <c r="AK63" s="691"/>
      <c r="AL63" s="691"/>
      <c r="AM63" s="691"/>
      <c r="AN63" s="691"/>
      <c r="AO63" s="691"/>
      <c r="AP63" s="691"/>
      <c r="AQ63" s="691"/>
      <c r="AR63" s="691"/>
      <c r="AS63" s="691"/>
      <c r="AT63" s="691"/>
      <c r="AU63" s="691"/>
      <c r="AV63" s="691"/>
      <c r="AW63" s="691"/>
      <c r="AX63" s="691"/>
      <c r="AY63" s="691"/>
      <c r="AZ63" s="691"/>
      <c r="BA63" s="691"/>
      <c r="BB63" s="691"/>
      <c r="BC63" s="691"/>
      <c r="BD63" s="691"/>
      <c r="BE63" s="691"/>
      <c r="BF63" s="691"/>
      <c r="BG63" s="691"/>
      <c r="BH63" s="691"/>
      <c r="BI63" s="691"/>
      <c r="BJ63" s="691"/>
      <c r="BK63" s="691"/>
      <c r="BL63" s="691"/>
      <c r="BM63" s="691"/>
      <c r="BN63" s="691"/>
      <c r="BO63" s="691"/>
      <c r="BP63" s="691"/>
      <c r="BQ63" s="691"/>
      <c r="BR63" s="691"/>
      <c r="BS63" s="691"/>
      <c r="BT63" s="691"/>
      <c r="BU63" s="691"/>
      <c r="BV63" s="691"/>
      <c r="BW63" s="691"/>
      <c r="BX63" s="691"/>
      <c r="BY63" s="691"/>
      <c r="BZ63" s="691"/>
      <c r="CA63" s="691"/>
      <c r="CB63" s="691"/>
      <c r="CC63" s="691"/>
      <c r="CD63" s="691"/>
      <c r="CE63" s="691"/>
      <c r="CF63" s="691"/>
      <c r="CG63" s="691"/>
      <c r="CH63" s="691"/>
      <c r="CI63" s="691"/>
      <c r="CJ63" s="691"/>
      <c r="CK63" s="691"/>
      <c r="CL63" s="691"/>
      <c r="CM63" s="691"/>
      <c r="CN63" s="691"/>
      <c r="CO63" s="691"/>
      <c r="CP63" s="691"/>
      <c r="CQ63" s="691"/>
      <c r="CR63" s="691"/>
      <c r="CS63" s="691"/>
      <c r="CT63" s="691"/>
      <c r="CU63" s="691"/>
      <c r="CV63" s="691"/>
      <c r="CW63" s="691"/>
      <c r="CX63" s="691"/>
      <c r="CY63" s="691"/>
      <c r="CZ63" s="691"/>
      <c r="DA63" s="691"/>
      <c r="DB63" s="691"/>
      <c r="DC63" s="691"/>
      <c r="DD63" s="691"/>
      <c r="DE63" s="691"/>
      <c r="DF63" s="691"/>
      <c r="DG63" s="691"/>
      <c r="DH63" s="691"/>
      <c r="DI63" s="691"/>
      <c r="DJ63" s="691"/>
      <c r="DK63" s="691"/>
      <c r="DL63" s="691"/>
      <c r="DM63" s="691"/>
      <c r="DN63" s="691"/>
      <c r="DO63" s="691"/>
      <c r="DP63" s="691"/>
      <c r="DQ63" s="691"/>
      <c r="DR63" s="691"/>
      <c r="DS63" s="691"/>
      <c r="DT63" s="691"/>
      <c r="DU63" s="691"/>
      <c r="DV63" s="691"/>
      <c r="DW63" s="691"/>
      <c r="DX63" s="691"/>
      <c r="DY63" s="691"/>
      <c r="DZ63" s="691"/>
      <c r="EA63" s="691"/>
      <c r="EB63" s="691"/>
      <c r="EC63" s="691"/>
      <c r="ED63" s="691"/>
      <c r="EE63" s="691"/>
      <c r="EF63" s="691"/>
      <c r="EG63" s="691"/>
      <c r="EH63" s="691"/>
      <c r="EI63" s="691"/>
      <c r="EJ63" s="691"/>
      <c r="EK63" s="691"/>
      <c r="EL63" s="691"/>
      <c r="EM63" s="691"/>
      <c r="EN63" s="691"/>
      <c r="EO63" s="691"/>
      <c r="EP63" s="691"/>
      <c r="EQ63" s="691"/>
      <c r="ER63" s="691"/>
      <c r="ES63" s="691"/>
      <c r="ET63" s="691"/>
      <c r="EU63" s="691"/>
      <c r="EV63" s="691"/>
      <c r="EW63" s="691"/>
      <c r="EX63" s="691"/>
      <c r="EY63" s="691"/>
      <c r="EZ63" s="691"/>
      <c r="FA63" s="691"/>
      <c r="FB63" s="691"/>
      <c r="FC63" s="691"/>
      <c r="FD63" s="691"/>
      <c r="FE63" s="691"/>
      <c r="FF63" s="691"/>
      <c r="FG63" s="691"/>
      <c r="FH63" s="691"/>
      <c r="FI63" s="691"/>
      <c r="FJ63" s="691"/>
      <c r="FK63" s="691"/>
      <c r="FL63" s="691"/>
      <c r="FM63" s="691"/>
      <c r="FN63" s="691"/>
      <c r="FO63" s="691"/>
      <c r="FP63" s="691"/>
      <c r="FQ63" s="691"/>
      <c r="FR63" s="691"/>
      <c r="FS63" s="691"/>
      <c r="FT63" s="691"/>
      <c r="FU63" s="691"/>
      <c r="FV63" s="691"/>
      <c r="FW63" s="691"/>
      <c r="FX63" s="691"/>
      <c r="FY63" s="691"/>
      <c r="FZ63" s="691"/>
      <c r="GA63" s="691"/>
      <c r="GB63" s="691"/>
      <c r="GC63" s="691"/>
      <c r="GD63" s="691"/>
      <c r="GE63" s="691"/>
      <c r="GF63" s="691"/>
      <c r="GG63" s="691"/>
      <c r="GH63" s="691"/>
      <c r="GI63" s="691"/>
      <c r="GJ63" s="691"/>
      <c r="GK63" s="691"/>
      <c r="GL63" s="691"/>
      <c r="GM63" s="691"/>
      <c r="GN63" s="691"/>
      <c r="GO63" s="691"/>
      <c r="GP63" s="691"/>
      <c r="GQ63" s="691"/>
      <c r="GR63" s="691"/>
      <c r="GS63" s="691"/>
      <c r="GT63" s="691"/>
      <c r="GU63" s="691"/>
      <c r="GV63" s="691"/>
      <c r="GW63" s="691"/>
      <c r="GX63" s="691"/>
      <c r="GY63" s="691"/>
      <c r="GZ63" s="691"/>
      <c r="HA63" s="691"/>
      <c r="HB63" s="691"/>
      <c r="HC63" s="691"/>
      <c r="HD63" s="691"/>
      <c r="HE63" s="691"/>
      <c r="HF63" s="691"/>
      <c r="HG63" s="691"/>
      <c r="HH63" s="691"/>
      <c r="HI63" s="691"/>
      <c r="HJ63" s="691"/>
      <c r="HK63" s="691"/>
      <c r="HL63" s="691"/>
      <c r="HM63" s="691"/>
      <c r="HN63" s="691"/>
      <c r="HO63" s="691"/>
      <c r="HP63" s="691"/>
      <c r="HQ63" s="691"/>
      <c r="HR63" s="691"/>
      <c r="HS63" s="691"/>
      <c r="HT63" s="691"/>
      <c r="HU63" s="691"/>
      <c r="HV63" s="691"/>
      <c r="HW63" s="691"/>
      <c r="HX63" s="691"/>
      <c r="HY63" s="691"/>
      <c r="HZ63" s="691"/>
      <c r="IA63" s="691"/>
      <c r="IB63" s="691"/>
      <c r="IC63" s="691"/>
      <c r="ID63" s="691"/>
      <c r="IE63" s="691"/>
      <c r="IF63" s="691"/>
      <c r="IG63" s="691"/>
      <c r="IH63" s="691"/>
      <c r="II63" s="691"/>
      <c r="IJ63" s="691"/>
      <c r="IK63" s="691"/>
      <c r="IL63" s="691"/>
      <c r="IM63" s="691"/>
      <c r="IN63" s="691"/>
      <c r="IO63" s="691"/>
      <c r="IP63" s="691"/>
      <c r="IQ63" s="691"/>
      <c r="IR63" s="691"/>
      <c r="IS63" s="691"/>
      <c r="IT63" s="691"/>
    </row>
    <row r="64" spans="23:254" s="721" customFormat="1" ht="12.75">
      <c r="W64" s="691"/>
      <c r="X64" s="691"/>
      <c r="Y64" s="691"/>
      <c r="Z64" s="691"/>
      <c r="AA64" s="691"/>
      <c r="AB64" s="691"/>
      <c r="AC64" s="691"/>
      <c r="AD64" s="691"/>
      <c r="AE64" s="691"/>
      <c r="AF64" s="691"/>
      <c r="AG64" s="691"/>
      <c r="AH64" s="691"/>
      <c r="AI64" s="691"/>
      <c r="AJ64" s="691"/>
      <c r="AK64" s="691"/>
      <c r="AL64" s="691"/>
      <c r="AM64" s="691"/>
      <c r="AN64" s="691"/>
      <c r="AO64" s="691"/>
      <c r="AP64" s="691"/>
      <c r="AQ64" s="691"/>
      <c r="AR64" s="691"/>
      <c r="AS64" s="691"/>
      <c r="AT64" s="691"/>
      <c r="AU64" s="691"/>
      <c r="AV64" s="691"/>
      <c r="AW64" s="691"/>
      <c r="AX64" s="691"/>
      <c r="AY64" s="691"/>
      <c r="AZ64" s="691"/>
      <c r="BA64" s="691"/>
      <c r="BB64" s="691"/>
      <c r="BC64" s="691"/>
      <c r="BD64" s="691"/>
      <c r="BE64" s="691"/>
      <c r="BF64" s="691"/>
      <c r="BG64" s="691"/>
      <c r="BH64" s="691"/>
      <c r="BI64" s="691"/>
      <c r="BJ64" s="691"/>
      <c r="BK64" s="691"/>
      <c r="BL64" s="691"/>
      <c r="BM64" s="691"/>
      <c r="BN64" s="691"/>
      <c r="BO64" s="691"/>
      <c r="BP64" s="691"/>
      <c r="BQ64" s="691"/>
      <c r="BR64" s="691"/>
      <c r="BS64" s="691"/>
      <c r="BT64" s="691"/>
      <c r="BU64" s="691"/>
      <c r="BV64" s="691"/>
      <c r="BW64" s="691"/>
      <c r="BX64" s="691"/>
      <c r="BY64" s="691"/>
      <c r="BZ64" s="691"/>
      <c r="CA64" s="691"/>
      <c r="CB64" s="691"/>
      <c r="CC64" s="691"/>
      <c r="CD64" s="691"/>
      <c r="CE64" s="691"/>
      <c r="CF64" s="691"/>
      <c r="CG64" s="691"/>
      <c r="CH64" s="691"/>
      <c r="CI64" s="691"/>
      <c r="CJ64" s="691"/>
      <c r="CK64" s="691"/>
      <c r="CL64" s="691"/>
      <c r="CM64" s="691"/>
      <c r="CN64" s="691"/>
      <c r="CO64" s="691"/>
      <c r="CP64" s="691"/>
      <c r="CQ64" s="691"/>
      <c r="CR64" s="691"/>
      <c r="CS64" s="691"/>
      <c r="CT64" s="691"/>
      <c r="CU64" s="691"/>
      <c r="CV64" s="691"/>
      <c r="CW64" s="691"/>
      <c r="CX64" s="691"/>
      <c r="CY64" s="691"/>
      <c r="CZ64" s="691"/>
      <c r="DA64" s="691"/>
      <c r="DB64" s="691"/>
      <c r="DC64" s="691"/>
      <c r="DD64" s="691"/>
      <c r="DE64" s="691"/>
      <c r="DF64" s="691"/>
      <c r="DG64" s="691"/>
      <c r="DH64" s="691"/>
      <c r="DI64" s="691"/>
      <c r="DJ64" s="691"/>
      <c r="DK64" s="691"/>
      <c r="DL64" s="691"/>
      <c r="DM64" s="691"/>
      <c r="DN64" s="691"/>
      <c r="DO64" s="691"/>
      <c r="DP64" s="691"/>
      <c r="DQ64" s="691"/>
      <c r="DR64" s="691"/>
      <c r="DS64" s="691"/>
      <c r="DT64" s="691"/>
      <c r="DU64" s="691"/>
      <c r="DV64" s="691"/>
      <c r="DW64" s="691"/>
      <c r="DX64" s="691"/>
      <c r="DY64" s="691"/>
      <c r="DZ64" s="691"/>
      <c r="EA64" s="691"/>
      <c r="EB64" s="691"/>
      <c r="EC64" s="691"/>
      <c r="ED64" s="691"/>
      <c r="EE64" s="691"/>
      <c r="EF64" s="691"/>
      <c r="EG64" s="691"/>
      <c r="EH64" s="691"/>
      <c r="EI64" s="691"/>
      <c r="EJ64" s="691"/>
      <c r="EK64" s="691"/>
      <c r="EL64" s="691"/>
      <c r="EM64" s="691"/>
      <c r="EN64" s="691"/>
      <c r="EO64" s="691"/>
      <c r="EP64" s="691"/>
      <c r="EQ64" s="691"/>
      <c r="ER64" s="691"/>
      <c r="ES64" s="691"/>
      <c r="ET64" s="691"/>
      <c r="EU64" s="691"/>
      <c r="EV64" s="691"/>
      <c r="EW64" s="691"/>
      <c r="EX64" s="691"/>
      <c r="EY64" s="691"/>
      <c r="EZ64" s="691"/>
      <c r="FA64" s="691"/>
      <c r="FB64" s="691"/>
      <c r="FC64" s="691"/>
      <c r="FD64" s="691"/>
      <c r="FE64" s="691"/>
      <c r="FF64" s="691"/>
      <c r="FG64" s="691"/>
      <c r="FH64" s="691"/>
      <c r="FI64" s="691"/>
      <c r="FJ64" s="691"/>
      <c r="FK64" s="691"/>
      <c r="FL64" s="691"/>
      <c r="FM64" s="691"/>
      <c r="FN64" s="691"/>
      <c r="FO64" s="691"/>
      <c r="FP64" s="691"/>
      <c r="FQ64" s="691"/>
      <c r="FR64" s="691"/>
      <c r="FS64" s="691"/>
      <c r="FT64" s="691"/>
      <c r="FU64" s="691"/>
      <c r="FV64" s="691"/>
      <c r="FW64" s="691"/>
      <c r="FX64" s="691"/>
      <c r="FY64" s="691"/>
      <c r="FZ64" s="691"/>
      <c r="GA64" s="691"/>
      <c r="GB64" s="691"/>
      <c r="GC64" s="691"/>
      <c r="GD64" s="691"/>
      <c r="GE64" s="691"/>
      <c r="GF64" s="691"/>
      <c r="GG64" s="691"/>
      <c r="GH64" s="691"/>
      <c r="GI64" s="691"/>
      <c r="GJ64" s="691"/>
      <c r="GK64" s="691"/>
      <c r="GL64" s="691"/>
      <c r="GM64" s="691"/>
      <c r="GN64" s="691"/>
      <c r="GO64" s="691"/>
      <c r="GP64" s="691"/>
      <c r="GQ64" s="691"/>
      <c r="GR64" s="691"/>
      <c r="GS64" s="691"/>
      <c r="GT64" s="691"/>
      <c r="GU64" s="691"/>
      <c r="GV64" s="691"/>
      <c r="GW64" s="691"/>
      <c r="GX64" s="691"/>
      <c r="GY64" s="691"/>
      <c r="GZ64" s="691"/>
      <c r="HA64" s="691"/>
      <c r="HB64" s="691"/>
      <c r="HC64" s="691"/>
      <c r="HD64" s="691"/>
      <c r="HE64" s="691"/>
      <c r="HF64" s="691"/>
      <c r="HG64" s="691"/>
      <c r="HH64" s="691"/>
      <c r="HI64" s="691"/>
      <c r="HJ64" s="691"/>
      <c r="HK64" s="691"/>
      <c r="HL64" s="691"/>
      <c r="HM64" s="691"/>
      <c r="HN64" s="691"/>
      <c r="HO64" s="691"/>
      <c r="HP64" s="691"/>
      <c r="HQ64" s="691"/>
      <c r="HR64" s="691"/>
      <c r="HS64" s="691"/>
      <c r="HT64" s="691"/>
      <c r="HU64" s="691"/>
      <c r="HV64" s="691"/>
      <c r="HW64" s="691"/>
      <c r="HX64" s="691"/>
      <c r="HY64" s="691"/>
      <c r="HZ64" s="691"/>
      <c r="IA64" s="691"/>
      <c r="IB64" s="691"/>
      <c r="IC64" s="691"/>
      <c r="ID64" s="691"/>
      <c r="IE64" s="691"/>
      <c r="IF64" s="691"/>
      <c r="IG64" s="691"/>
      <c r="IH64" s="691"/>
      <c r="II64" s="691"/>
      <c r="IJ64" s="691"/>
      <c r="IK64" s="691"/>
      <c r="IL64" s="691"/>
      <c r="IM64" s="691"/>
      <c r="IN64" s="691"/>
      <c r="IO64" s="691"/>
      <c r="IP64" s="691"/>
      <c r="IQ64" s="691"/>
      <c r="IR64" s="691"/>
      <c r="IS64" s="691"/>
      <c r="IT64" s="691"/>
    </row>
    <row r="65" s="721" customFormat="1" ht="12.75"/>
    <row r="66" s="721" customFormat="1" ht="12.75"/>
    <row r="67" s="721" customFormat="1" ht="12.75"/>
    <row r="68" s="721" customFormat="1" ht="12.75"/>
    <row r="69" s="721" customFormat="1" ht="12.75"/>
    <row r="70" s="721" customFormat="1" ht="12.75"/>
    <row r="71" s="721" customFormat="1" ht="12.75"/>
    <row r="72" s="721" customFormat="1" ht="12.75"/>
    <row r="73" s="721" customFormat="1" ht="12.75"/>
    <row r="74" s="721" customFormat="1" ht="12.75"/>
    <row r="75" s="721" customFormat="1" ht="12.75"/>
    <row r="76" s="721" customFormat="1" ht="12.75"/>
  </sheetData>
  <sheetProtection password="92D1" sheet="1" formatCells="0" formatColumns="0" formatRows="0" selectLockedCells="1"/>
  <mergeCells count="44">
    <mergeCell ref="B25:B26"/>
    <mergeCell ref="C25:H26"/>
    <mergeCell ref="B19:B20"/>
    <mergeCell ref="C19:I20"/>
    <mergeCell ref="A13:C13"/>
    <mergeCell ref="A14:C14"/>
    <mergeCell ref="A9:C9"/>
    <mergeCell ref="D9:G9"/>
    <mergeCell ref="D7:G7"/>
    <mergeCell ref="A8:C8"/>
    <mergeCell ref="D8:G8"/>
    <mergeCell ref="A6:C6"/>
    <mergeCell ref="D6:G6"/>
    <mergeCell ref="A7:C7"/>
    <mergeCell ref="J19:J20"/>
    <mergeCell ref="D10:G10"/>
    <mergeCell ref="B23:B24"/>
    <mergeCell ref="A16:J16"/>
    <mergeCell ref="A1:J1"/>
    <mergeCell ref="A3:C3"/>
    <mergeCell ref="D3:G3"/>
    <mergeCell ref="A5:C5"/>
    <mergeCell ref="D5:G5"/>
    <mergeCell ref="A10:C10"/>
    <mergeCell ref="A37:J40"/>
    <mergeCell ref="B21:B22"/>
    <mergeCell ref="C21:I22"/>
    <mergeCell ref="J21:J22"/>
    <mergeCell ref="C29:I30"/>
    <mergeCell ref="A33:J33"/>
    <mergeCell ref="B29:B30"/>
    <mergeCell ref="J23:J24"/>
    <mergeCell ref="J27:J28"/>
    <mergeCell ref="C23:H24"/>
    <mergeCell ref="D49:F49"/>
    <mergeCell ref="A42:J42"/>
    <mergeCell ref="J25:J26"/>
    <mergeCell ref="B27:B28"/>
    <mergeCell ref="A45:J45"/>
    <mergeCell ref="C27:H28"/>
    <mergeCell ref="D46:F46"/>
    <mergeCell ref="D47:F47"/>
    <mergeCell ref="D48:F48"/>
    <mergeCell ref="J29:J30"/>
  </mergeCells>
  <dataValidations count="4">
    <dataValidation type="list" allowBlank="1" showInputMessage="1" showErrorMessage="1" sqref="B29 B32 B19 B25">
      <formula1>"Select,Yes,No,Partially"</formula1>
    </dataValidation>
    <dataValidation type="list" allowBlank="1" showInputMessage="1" showErrorMessage="1" sqref="B27 B23 B21">
      <formula1>"Select,Yes,No"</formula1>
    </dataValidation>
    <dataValidation type="list" allowBlank="1" showInputMessage="1" showErrorMessage="1" sqref="H14">
      <formula1>"Select,N/A,1,2,3,4,5,6,7,8,9,10,11,12,13,14,15,16,17,18,19,20"</formula1>
    </dataValidation>
    <dataValidation type="list" allowBlank="1" showInputMessage="1" showErrorMessage="1" sqref="H6">
      <formula1>"Select,Health Systems Strengthening,HIV/AIDS,HIV/TB,Integrated,Malaria,Tuberculosis"</formula1>
    </dataValidation>
  </dataValidations>
  <printOptions horizontalCentered="1"/>
  <pageMargins left="0.4330708661417323" right="0.35433070866141736" top="0.4330708661417323" bottom="0.5511811023622047" header="0.31496062992125984" footer="0.35433070866141736"/>
  <pageSetup fitToHeight="0" fitToWidth="1" horizontalDpi="600" verticalDpi="600" orientation="landscape" paperSize="9" scale="52" r:id="rId3"/>
  <headerFooter alignWithMargins="0">
    <oddFooter>&amp;R&amp;9Page &amp;P of &amp;N</oddFooter>
  </headerFooter>
  <drawing r:id="rId2"/>
  <legacyDrawing r:id="rId1"/>
</worksheet>
</file>

<file path=xl/worksheets/sheet2.xml><?xml version="1.0" encoding="utf-8"?>
<worksheet xmlns="http://schemas.openxmlformats.org/spreadsheetml/2006/main" xmlns:r="http://schemas.openxmlformats.org/officeDocument/2006/relationships">
  <sheetPr>
    <tabColor indexed="11"/>
    <pageSetUpPr fitToPage="1"/>
  </sheetPr>
  <dimension ref="A1:U40"/>
  <sheetViews>
    <sheetView showGridLines="0" view="pageBreakPreview" zoomScale="70" zoomScaleNormal="55" zoomScaleSheetLayoutView="70" zoomScalePageLayoutView="0" workbookViewId="0" topLeftCell="A1">
      <selection activeCell="A20" sqref="A20:P20"/>
    </sheetView>
  </sheetViews>
  <sheetFormatPr defaultColWidth="9.140625" defaultRowHeight="12.75" outlineLevelRow="1"/>
  <cols>
    <col min="1" max="1" width="14.8515625" style="13" customWidth="1"/>
    <col min="2" max="2" width="38.28125" style="13" customWidth="1"/>
    <col min="3" max="3" width="22.00390625" style="13" customWidth="1"/>
    <col min="4" max="4" width="18.57421875" style="37" customWidth="1"/>
    <col min="5" max="5" width="19.28125" style="13" customWidth="1"/>
    <col min="6" max="6" width="16.140625" style="13" customWidth="1"/>
    <col min="7" max="7" width="14.00390625" style="13" customWidth="1"/>
    <col min="8" max="8" width="13.421875" style="38" customWidth="1"/>
    <col min="9" max="9" width="13.57421875" style="13" customWidth="1"/>
    <col min="10" max="10" width="17.57421875" style="13" customWidth="1"/>
    <col min="11" max="11" width="21.7109375" style="13" customWidth="1"/>
    <col min="12" max="12" width="16.28125" style="13" customWidth="1"/>
    <col min="13" max="13" width="26.140625" style="13" customWidth="1"/>
    <col min="14" max="14" width="16.140625" style="13" customWidth="1"/>
    <col min="15" max="15" width="37.00390625" style="13" customWidth="1"/>
    <col min="16" max="16" width="17.00390625" style="13" customWidth="1"/>
    <col min="17" max="20" width="9.140625" style="63" customWidth="1"/>
    <col min="21" max="21" width="15.421875" style="63" hidden="1" customWidth="1"/>
    <col min="22" max="16384" width="9.140625" style="63" customWidth="1"/>
  </cols>
  <sheetData>
    <row r="1" spans="1:21" ht="25.5" customHeight="1">
      <c r="A1" s="1575" t="s">
        <v>61</v>
      </c>
      <c r="B1" s="1575"/>
      <c r="C1" s="1575"/>
      <c r="D1" s="1575"/>
      <c r="E1" s="1575"/>
      <c r="F1" s="1575"/>
      <c r="G1" s="492"/>
      <c r="H1" s="35"/>
      <c r="I1" s="35"/>
      <c r="J1" s="12"/>
      <c r="K1" s="12"/>
      <c r="L1" s="12"/>
      <c r="M1" s="12"/>
      <c r="N1" s="12"/>
      <c r="O1" s="12"/>
      <c r="U1" s="1004" t="s">
        <v>260</v>
      </c>
    </row>
    <row r="2" spans="1:21" ht="25.5" customHeight="1" hidden="1">
      <c r="A2" s="492"/>
      <c r="B2" s="492"/>
      <c r="C2" s="492"/>
      <c r="D2" s="492"/>
      <c r="E2" s="492"/>
      <c r="F2" s="492"/>
      <c r="G2" s="492"/>
      <c r="H2" s="35"/>
      <c r="I2" s="35"/>
      <c r="J2" s="12"/>
      <c r="K2" s="12"/>
      <c r="L2" s="12"/>
      <c r="M2" s="12"/>
      <c r="N2" s="12"/>
      <c r="O2" s="12"/>
      <c r="U2" s="13" t="s">
        <v>183</v>
      </c>
    </row>
    <row r="3" spans="1:21" ht="25.5" customHeight="1" hidden="1">
      <c r="A3" s="492"/>
      <c r="B3" s="492"/>
      <c r="C3" s="492"/>
      <c r="D3" s="492"/>
      <c r="E3" s="492"/>
      <c r="F3" s="492"/>
      <c r="G3" s="492"/>
      <c r="H3" s="35"/>
      <c r="I3" s="35"/>
      <c r="J3" s="12"/>
      <c r="K3" s="12"/>
      <c r="L3" s="12"/>
      <c r="M3" s="12"/>
      <c r="N3" s="12"/>
      <c r="O3" s="12"/>
      <c r="U3" s="13" t="s">
        <v>293</v>
      </c>
    </row>
    <row r="4" spans="1:21" ht="27.75" customHeight="1" thickBot="1">
      <c r="A4" s="99" t="s">
        <v>156</v>
      </c>
      <c r="U4" s="174" t="s">
        <v>318</v>
      </c>
    </row>
    <row r="5" spans="1:21" ht="15" customHeight="1">
      <c r="A5" s="1576" t="s">
        <v>68</v>
      </c>
      <c r="B5" s="1577"/>
      <c r="C5" s="1578" t="s">
        <v>647</v>
      </c>
      <c r="D5" s="1579"/>
      <c r="E5" s="1579"/>
      <c r="F5" s="1580"/>
      <c r="G5" s="49"/>
      <c r="H5" s="170"/>
      <c r="I5" s="4"/>
      <c r="O5" s="44"/>
      <c r="U5" s="174" t="s">
        <v>469</v>
      </c>
    </row>
    <row r="6" spans="1:21" ht="15" customHeight="1">
      <c r="A6" s="1568" t="s">
        <v>69</v>
      </c>
      <c r="B6" s="1569"/>
      <c r="C6" s="1581" t="s">
        <v>648</v>
      </c>
      <c r="D6" s="1582"/>
      <c r="E6" s="1582"/>
      <c r="F6" s="1583"/>
      <c r="G6" s="49"/>
      <c r="H6" s="13"/>
      <c r="U6" s="174" t="s">
        <v>174</v>
      </c>
    </row>
    <row r="7" spans="1:21" ht="27" customHeight="1">
      <c r="A7" s="1568" t="s">
        <v>268</v>
      </c>
      <c r="B7" s="1569"/>
      <c r="C7" s="1587" t="s">
        <v>649</v>
      </c>
      <c r="D7" s="1588"/>
      <c r="E7" s="1588"/>
      <c r="F7" s="1589"/>
      <c r="G7" s="50"/>
      <c r="H7" s="13"/>
      <c r="U7" s="174" t="s">
        <v>179</v>
      </c>
    </row>
    <row r="8" spans="1:21" ht="15" customHeight="1">
      <c r="A8" s="1568" t="s">
        <v>241</v>
      </c>
      <c r="B8" s="1569"/>
      <c r="C8" s="1581" t="s">
        <v>129</v>
      </c>
      <c r="D8" s="1582"/>
      <c r="E8" s="1582"/>
      <c r="F8" s="1583"/>
      <c r="G8" s="49"/>
      <c r="H8" s="13"/>
      <c r="U8" s="13" t="s">
        <v>193</v>
      </c>
    </row>
    <row r="9" spans="1:21" ht="15" customHeight="1">
      <c r="A9" s="1568" t="s">
        <v>266</v>
      </c>
      <c r="B9" s="1569"/>
      <c r="C9" s="1584">
        <v>40360</v>
      </c>
      <c r="D9" s="1585"/>
      <c r="E9" s="1585"/>
      <c r="F9" s="1586"/>
      <c r="G9" s="51"/>
      <c r="H9" s="13"/>
      <c r="U9" s="13" t="s">
        <v>484</v>
      </c>
    </row>
    <row r="10" spans="1:21" ht="15" customHeight="1" thickBot="1">
      <c r="A10" s="1570" t="s">
        <v>242</v>
      </c>
      <c r="B10" s="1571"/>
      <c r="C10" s="1527" t="s">
        <v>650</v>
      </c>
      <c r="D10" s="1528"/>
      <c r="E10" s="1528"/>
      <c r="F10" s="1529"/>
      <c r="G10" s="52"/>
      <c r="H10" s="13"/>
      <c r="U10" s="13" t="s">
        <v>485</v>
      </c>
    </row>
    <row r="11" spans="1:14" ht="27" customHeight="1" thickBot="1">
      <c r="A11" s="98" t="s">
        <v>239</v>
      </c>
      <c r="B11" s="10"/>
      <c r="C11" s="10"/>
      <c r="D11" s="36"/>
      <c r="E11" s="10"/>
      <c r="F11" s="10"/>
      <c r="G11" s="10"/>
      <c r="H11" s="11"/>
      <c r="I11" s="10"/>
      <c r="J11" s="12"/>
      <c r="K11" s="12"/>
      <c r="L11" s="12"/>
      <c r="M11" s="12"/>
      <c r="N11" s="12"/>
    </row>
    <row r="12" spans="1:8" ht="15" customHeight="1">
      <c r="A12" s="494" t="s">
        <v>274</v>
      </c>
      <c r="B12" s="497"/>
      <c r="C12" s="53" t="s">
        <v>280</v>
      </c>
      <c r="D12" s="712" t="s">
        <v>651</v>
      </c>
      <c r="E12" s="43" t="s">
        <v>281</v>
      </c>
      <c r="F12" s="1453">
        <v>6</v>
      </c>
      <c r="G12" s="49"/>
      <c r="H12" s="13"/>
    </row>
    <row r="13" spans="1:8" ht="15" customHeight="1">
      <c r="A13" s="514" t="s">
        <v>275</v>
      </c>
      <c r="B13" s="40"/>
      <c r="C13" s="54" t="s">
        <v>243</v>
      </c>
      <c r="D13" s="833">
        <v>41275</v>
      </c>
      <c r="E13" s="5" t="s">
        <v>261</v>
      </c>
      <c r="F13" s="1502">
        <v>41455</v>
      </c>
      <c r="G13" s="39"/>
      <c r="H13" s="13"/>
    </row>
    <row r="14" spans="1:8" ht="15" customHeight="1" thickBot="1">
      <c r="A14" s="55" t="s">
        <v>276</v>
      </c>
      <c r="B14" s="41"/>
      <c r="C14" s="1532">
        <v>6</v>
      </c>
      <c r="D14" s="1533"/>
      <c r="E14" s="1533"/>
      <c r="F14" s="1534"/>
      <c r="G14" s="52"/>
      <c r="H14" s="13"/>
    </row>
    <row r="15" spans="1:14" ht="27" customHeight="1" thickBot="1">
      <c r="A15" s="98" t="s">
        <v>238</v>
      </c>
      <c r="B15" s="10"/>
      <c r="C15" s="10"/>
      <c r="D15" s="36"/>
      <c r="E15" s="10"/>
      <c r="F15" s="10"/>
      <c r="G15" s="10"/>
      <c r="H15" s="11"/>
      <c r="I15" s="10"/>
      <c r="J15" s="12"/>
      <c r="K15" s="12"/>
      <c r="L15" s="12"/>
      <c r="M15" s="12"/>
      <c r="N15" s="12"/>
    </row>
    <row r="16" spans="1:8" ht="15" customHeight="1">
      <c r="A16" s="494" t="s">
        <v>279</v>
      </c>
      <c r="B16" s="497"/>
      <c r="C16" s="1282" t="s">
        <v>280</v>
      </c>
      <c r="D16" s="712" t="s">
        <v>652</v>
      </c>
      <c r="E16" s="43" t="s">
        <v>281</v>
      </c>
      <c r="F16" s="2494" t="s">
        <v>692</v>
      </c>
      <c r="G16" s="49"/>
      <c r="H16" s="13"/>
    </row>
    <row r="17" spans="1:8" ht="15" customHeight="1">
      <c r="A17" s="514" t="s">
        <v>277</v>
      </c>
      <c r="B17" s="40"/>
      <c r="C17" s="1283" t="s">
        <v>243</v>
      </c>
      <c r="D17" s="1087"/>
      <c r="E17" s="5" t="s">
        <v>261</v>
      </c>
      <c r="F17" s="1417"/>
      <c r="G17" s="39"/>
      <c r="H17" s="13"/>
    </row>
    <row r="18" spans="1:8" ht="15" customHeight="1" thickBot="1">
      <c r="A18" s="55" t="s">
        <v>278</v>
      </c>
      <c r="B18" s="167"/>
      <c r="C18" s="2495" t="s">
        <v>692</v>
      </c>
      <c r="D18" s="1533"/>
      <c r="E18" s="1533"/>
      <c r="F18" s="1534"/>
      <c r="G18" s="52"/>
      <c r="H18" s="13"/>
    </row>
    <row r="19" spans="1:14" ht="15">
      <c r="A19" s="10"/>
      <c r="B19" s="10"/>
      <c r="C19" s="10"/>
      <c r="D19" s="36"/>
      <c r="E19" s="10"/>
      <c r="F19" s="10"/>
      <c r="G19" s="10"/>
      <c r="H19" s="11"/>
      <c r="I19" s="10"/>
      <c r="J19" s="12"/>
      <c r="K19" s="12"/>
      <c r="L19" s="12"/>
      <c r="M19" s="12"/>
      <c r="N19" s="12"/>
    </row>
    <row r="20" spans="1:16" ht="12.75" customHeight="1">
      <c r="A20" s="1544"/>
      <c r="B20" s="1544"/>
      <c r="C20" s="1544"/>
      <c r="D20" s="1544"/>
      <c r="E20" s="1544"/>
      <c r="F20" s="1544"/>
      <c r="G20" s="1544"/>
      <c r="H20" s="1544"/>
      <c r="I20" s="1544"/>
      <c r="J20" s="1544"/>
      <c r="K20" s="1544"/>
      <c r="L20" s="1544"/>
      <c r="M20" s="1544"/>
      <c r="N20" s="1544"/>
      <c r="O20" s="1544"/>
      <c r="P20" s="1544"/>
    </row>
    <row r="21" spans="1:14" ht="12.75" customHeight="1">
      <c r="A21" s="10"/>
      <c r="B21" s="10"/>
      <c r="C21" s="10"/>
      <c r="D21" s="36"/>
      <c r="E21" s="10"/>
      <c r="F21" s="10"/>
      <c r="G21" s="10"/>
      <c r="H21" s="11"/>
      <c r="I21" s="10"/>
      <c r="J21" s="12"/>
      <c r="K21" s="12"/>
      <c r="L21" s="12"/>
      <c r="M21" s="12"/>
      <c r="N21" s="12"/>
    </row>
    <row r="22" spans="1:14" ht="54.75" customHeight="1">
      <c r="A22" s="9" t="s">
        <v>447</v>
      </c>
      <c r="B22" s="9"/>
      <c r="C22" s="10"/>
      <c r="D22" s="36"/>
      <c r="E22" s="10"/>
      <c r="F22" s="10"/>
      <c r="G22" s="10"/>
      <c r="H22" s="11"/>
      <c r="I22" s="10"/>
      <c r="J22" s="12"/>
      <c r="K22" s="12"/>
      <c r="L22" s="12"/>
      <c r="M22" s="12"/>
      <c r="N22" s="12"/>
    </row>
    <row r="23" spans="1:21" s="14" customFormat="1" ht="34.5" customHeight="1" thickBot="1">
      <c r="A23" s="466" t="s">
        <v>62</v>
      </c>
      <c r="B23" s="45"/>
      <c r="C23" s="45"/>
      <c r="D23" s="45"/>
      <c r="E23" s="45"/>
      <c r="F23" s="45"/>
      <c r="G23" s="45"/>
      <c r="H23" s="45"/>
      <c r="I23" s="45"/>
      <c r="J23" s="45"/>
      <c r="K23" s="45"/>
      <c r="L23" s="45"/>
      <c r="M23" s="45"/>
      <c r="N23" s="45"/>
      <c r="O23" s="45"/>
      <c r="P23" s="46"/>
      <c r="U23" s="63"/>
    </row>
    <row r="24" spans="1:21" s="67" customFormat="1" ht="20.25" customHeight="1">
      <c r="A24" s="881" t="s">
        <v>27</v>
      </c>
      <c r="B24" s="56"/>
      <c r="C24" s="56"/>
      <c r="D24" s="56"/>
      <c r="E24" s="56"/>
      <c r="F24" s="56"/>
      <c r="G24" s="56"/>
      <c r="H24" s="56"/>
      <c r="I24" s="56"/>
      <c r="J24" s="56"/>
      <c r="K24" s="56"/>
      <c r="L24" s="56"/>
      <c r="M24" s="56"/>
      <c r="N24" s="56"/>
      <c r="O24" s="1541"/>
      <c r="P24" s="1542"/>
      <c r="U24" s="14"/>
    </row>
    <row r="25" spans="1:21" ht="31.5" customHeight="1">
      <c r="A25" s="1549" t="s">
        <v>283</v>
      </c>
      <c r="B25" s="1535" t="s">
        <v>246</v>
      </c>
      <c r="C25" s="1536"/>
      <c r="D25" s="1536"/>
      <c r="E25" s="1536"/>
      <c r="F25" s="1537"/>
      <c r="G25" s="1535" t="s">
        <v>269</v>
      </c>
      <c r="H25" s="1543"/>
      <c r="I25" s="1530" t="s">
        <v>439</v>
      </c>
      <c r="J25" s="1530" t="s">
        <v>440</v>
      </c>
      <c r="K25" s="1530" t="s">
        <v>228</v>
      </c>
      <c r="L25" s="1530" t="s">
        <v>441</v>
      </c>
      <c r="M25" s="1530" t="s">
        <v>419</v>
      </c>
      <c r="N25" s="1535" t="s">
        <v>229</v>
      </c>
      <c r="O25" s="1551"/>
      <c r="P25" s="1552"/>
      <c r="U25" s="67"/>
    </row>
    <row r="26" spans="1:16" ht="22.5" customHeight="1" thickBot="1">
      <c r="A26" s="1550"/>
      <c r="B26" s="1538"/>
      <c r="C26" s="1539"/>
      <c r="D26" s="1539"/>
      <c r="E26" s="1539"/>
      <c r="F26" s="1540"/>
      <c r="G26" s="1095" t="s">
        <v>244</v>
      </c>
      <c r="H26" s="1095" t="s">
        <v>245</v>
      </c>
      <c r="I26" s="1531"/>
      <c r="J26" s="1531"/>
      <c r="K26" s="1531"/>
      <c r="L26" s="1531"/>
      <c r="M26" s="1531"/>
      <c r="N26" s="1553"/>
      <c r="O26" s="1554"/>
      <c r="P26" s="1555"/>
    </row>
    <row r="27" spans="1:16" ht="59.25" customHeight="1">
      <c r="A27" s="1092" t="s">
        <v>684</v>
      </c>
      <c r="B27" s="1572" t="s">
        <v>685</v>
      </c>
      <c r="C27" s="1573"/>
      <c r="D27" s="1573"/>
      <c r="E27" s="1573"/>
      <c r="F27" s="1574"/>
      <c r="G27" s="1465" t="s">
        <v>686</v>
      </c>
      <c r="H27" s="1466">
        <v>2008</v>
      </c>
      <c r="I27" s="1467" t="s">
        <v>687</v>
      </c>
      <c r="J27" s="1468" t="s">
        <v>688</v>
      </c>
      <c r="K27" s="1086" t="s">
        <v>689</v>
      </c>
      <c r="L27" s="1512">
        <v>0.003</v>
      </c>
      <c r="M27" s="1507" t="s">
        <v>293</v>
      </c>
      <c r="N27" s="1566" t="s">
        <v>690</v>
      </c>
      <c r="O27" s="1566"/>
      <c r="P27" s="1567"/>
    </row>
    <row r="28" spans="1:16" ht="59.25" customHeight="1">
      <c r="A28" s="1092" t="s">
        <v>684</v>
      </c>
      <c r="B28" s="1546" t="s">
        <v>691</v>
      </c>
      <c r="C28" s="1547"/>
      <c r="D28" s="1547"/>
      <c r="E28" s="1547"/>
      <c r="F28" s="1548"/>
      <c r="G28" s="1469" t="s">
        <v>692</v>
      </c>
      <c r="H28" s="1470" t="s">
        <v>692</v>
      </c>
      <c r="I28" s="1467" t="s">
        <v>687</v>
      </c>
      <c r="J28" s="1468" t="s">
        <v>693</v>
      </c>
      <c r="K28" s="1086" t="s">
        <v>689</v>
      </c>
      <c r="L28" s="1512">
        <v>0.045</v>
      </c>
      <c r="M28" s="1507" t="s">
        <v>293</v>
      </c>
      <c r="N28" s="1566" t="s">
        <v>694</v>
      </c>
      <c r="O28" s="1566"/>
      <c r="P28" s="1567"/>
    </row>
    <row r="29" spans="1:16" ht="59.25" customHeight="1">
      <c r="A29" s="1092" t="s">
        <v>684</v>
      </c>
      <c r="B29" s="1546" t="s">
        <v>695</v>
      </c>
      <c r="C29" s="1547"/>
      <c r="D29" s="1547"/>
      <c r="E29" s="1547"/>
      <c r="F29" s="1548"/>
      <c r="G29" s="1471" t="s">
        <v>696</v>
      </c>
      <c r="H29" s="1472">
        <v>2008</v>
      </c>
      <c r="I29" s="1168" t="s">
        <v>697</v>
      </c>
      <c r="J29" s="1136" t="s">
        <v>688</v>
      </c>
      <c r="K29" s="1086" t="s">
        <v>698</v>
      </c>
      <c r="L29" s="1508">
        <v>0</v>
      </c>
      <c r="M29" s="1504" t="s">
        <v>293</v>
      </c>
      <c r="N29" s="1562" t="s">
        <v>699</v>
      </c>
      <c r="O29" s="1562"/>
      <c r="P29" s="1563"/>
    </row>
    <row r="30" spans="1:16" ht="59.25" customHeight="1">
      <c r="A30" s="1092" t="s">
        <v>684</v>
      </c>
      <c r="B30" s="1546" t="s">
        <v>700</v>
      </c>
      <c r="C30" s="1547"/>
      <c r="D30" s="1547"/>
      <c r="E30" s="1547"/>
      <c r="F30" s="1548"/>
      <c r="G30" s="1469" t="s">
        <v>701</v>
      </c>
      <c r="H30" s="1470">
        <v>2008</v>
      </c>
      <c r="I30" s="1467" t="s">
        <v>702</v>
      </c>
      <c r="J30" s="1468" t="s">
        <v>688</v>
      </c>
      <c r="K30" s="1473" t="s">
        <v>703</v>
      </c>
      <c r="L30" s="1510">
        <v>0.006</v>
      </c>
      <c r="M30" s="1507" t="s">
        <v>293</v>
      </c>
      <c r="N30" s="1564" t="s">
        <v>750</v>
      </c>
      <c r="O30" s="1564"/>
      <c r="P30" s="1565"/>
    </row>
    <row r="31" spans="1:16" ht="59.25" customHeight="1">
      <c r="A31" s="1092" t="s">
        <v>684</v>
      </c>
      <c r="B31" s="1545" t="s">
        <v>704</v>
      </c>
      <c r="C31" s="1545"/>
      <c r="D31" s="1545"/>
      <c r="E31" s="1545"/>
      <c r="F31" s="1545"/>
      <c r="G31" s="1154" t="s">
        <v>692</v>
      </c>
      <c r="H31" s="1168" t="s">
        <v>124</v>
      </c>
      <c r="I31" s="1168" t="s">
        <v>702</v>
      </c>
      <c r="J31" s="1468" t="s">
        <v>688</v>
      </c>
      <c r="K31" s="1473" t="s">
        <v>703</v>
      </c>
      <c r="L31" s="1511">
        <v>0</v>
      </c>
      <c r="M31" s="1504" t="s">
        <v>293</v>
      </c>
      <c r="N31" s="1564" t="s">
        <v>751</v>
      </c>
      <c r="O31" s="1564"/>
      <c r="P31" s="1565"/>
    </row>
    <row r="32" spans="1:16" ht="59.25" customHeight="1">
      <c r="A32" s="1092" t="s">
        <v>705</v>
      </c>
      <c r="B32" s="1546" t="s">
        <v>706</v>
      </c>
      <c r="C32" s="1547"/>
      <c r="D32" s="1547"/>
      <c r="E32" s="1547"/>
      <c r="F32" s="1548"/>
      <c r="G32" s="1469" t="s">
        <v>707</v>
      </c>
      <c r="H32" s="1470">
        <v>2008</v>
      </c>
      <c r="I32" s="1467" t="s">
        <v>708</v>
      </c>
      <c r="J32" s="1474">
        <v>0.95</v>
      </c>
      <c r="K32" s="1473" t="s">
        <v>709</v>
      </c>
      <c r="L32" s="1506">
        <v>0.967</v>
      </c>
      <c r="M32" s="1507" t="s">
        <v>293</v>
      </c>
      <c r="N32" s="1566" t="s">
        <v>710</v>
      </c>
      <c r="O32" s="1566"/>
      <c r="P32" s="1567"/>
    </row>
    <row r="33" spans="1:16" ht="59.25" customHeight="1" outlineLevel="1">
      <c r="A33" s="1092" t="s">
        <v>705</v>
      </c>
      <c r="B33" s="1546" t="s">
        <v>711</v>
      </c>
      <c r="C33" s="1547"/>
      <c r="D33" s="1547"/>
      <c r="E33" s="1547"/>
      <c r="F33" s="1548"/>
      <c r="G33" s="1469" t="s">
        <v>712</v>
      </c>
      <c r="H33" s="1470">
        <v>2008</v>
      </c>
      <c r="I33" s="1467" t="s">
        <v>708</v>
      </c>
      <c r="J33" s="1474">
        <v>0.65</v>
      </c>
      <c r="K33" s="1473" t="s">
        <v>709</v>
      </c>
      <c r="L33" s="1512">
        <v>0.418</v>
      </c>
      <c r="M33" s="1507" t="s">
        <v>293</v>
      </c>
      <c r="N33" s="1566" t="s">
        <v>713</v>
      </c>
      <c r="O33" s="1566"/>
      <c r="P33" s="1567"/>
    </row>
    <row r="34" spans="1:16" ht="59.25" customHeight="1" outlineLevel="1">
      <c r="A34" s="1092" t="s">
        <v>705</v>
      </c>
      <c r="B34" s="1545" t="s">
        <v>714</v>
      </c>
      <c r="C34" s="1547"/>
      <c r="D34" s="1547"/>
      <c r="E34" s="1547"/>
      <c r="F34" s="1548"/>
      <c r="G34" s="1475">
        <v>0.495</v>
      </c>
      <c r="H34" s="1168" t="s">
        <v>708</v>
      </c>
      <c r="I34" s="1168" t="s">
        <v>687</v>
      </c>
      <c r="J34" s="1476">
        <v>0.6</v>
      </c>
      <c r="K34" s="1086" t="s">
        <v>689</v>
      </c>
      <c r="L34" s="1505" t="s">
        <v>124</v>
      </c>
      <c r="M34" s="1504" t="s">
        <v>293</v>
      </c>
      <c r="N34" s="1559"/>
      <c r="O34" s="1560"/>
      <c r="P34" s="1561"/>
    </row>
    <row r="35" spans="1:16" ht="59.25" customHeight="1" outlineLevel="1">
      <c r="A35" s="1092" t="s">
        <v>705</v>
      </c>
      <c r="B35" s="1546" t="s">
        <v>715</v>
      </c>
      <c r="C35" s="1547"/>
      <c r="D35" s="1547"/>
      <c r="E35" s="1547"/>
      <c r="F35" s="1548"/>
      <c r="G35" s="1471" t="s">
        <v>716</v>
      </c>
      <c r="H35" s="1472">
        <v>2008</v>
      </c>
      <c r="I35" s="1168" t="s">
        <v>697</v>
      </c>
      <c r="J35" s="1476">
        <v>0.85</v>
      </c>
      <c r="K35" s="1086" t="s">
        <v>698</v>
      </c>
      <c r="L35" s="1509" t="s">
        <v>717</v>
      </c>
      <c r="M35" s="1504" t="s">
        <v>293</v>
      </c>
      <c r="N35" s="1562" t="s">
        <v>718</v>
      </c>
      <c r="O35" s="1562"/>
      <c r="P35" s="1563"/>
    </row>
    <row r="36" spans="1:16" ht="59.25" customHeight="1" outlineLevel="1">
      <c r="A36" s="1092" t="s">
        <v>705</v>
      </c>
      <c r="B36" s="1546" t="s">
        <v>719</v>
      </c>
      <c r="C36" s="1547"/>
      <c r="D36" s="1547"/>
      <c r="E36" s="1547"/>
      <c r="F36" s="1548"/>
      <c r="G36" s="1477" t="s">
        <v>720</v>
      </c>
      <c r="H36" s="1478">
        <v>2008</v>
      </c>
      <c r="I36" s="1168" t="s">
        <v>702</v>
      </c>
      <c r="J36" s="1476">
        <v>0.85</v>
      </c>
      <c r="K36" s="1086" t="s">
        <v>703</v>
      </c>
      <c r="L36" s="1510">
        <v>0.87</v>
      </c>
      <c r="M36" s="1504" t="s">
        <v>293</v>
      </c>
      <c r="N36" s="1556" t="s">
        <v>752</v>
      </c>
      <c r="O36" s="1557"/>
      <c r="P36" s="1558"/>
    </row>
    <row r="37" spans="1:16" ht="59.25" customHeight="1" outlineLevel="1">
      <c r="A37" s="1365" t="s">
        <v>705</v>
      </c>
      <c r="B37" s="1546" t="s">
        <v>721</v>
      </c>
      <c r="C37" s="1547"/>
      <c r="D37" s="1547"/>
      <c r="E37" s="1547"/>
      <c r="F37" s="1548"/>
      <c r="G37" s="1477" t="s">
        <v>692</v>
      </c>
      <c r="H37" s="1478"/>
      <c r="I37" s="1168" t="s">
        <v>702</v>
      </c>
      <c r="J37" s="1476">
        <v>0.4</v>
      </c>
      <c r="K37" s="1086" t="s">
        <v>703</v>
      </c>
      <c r="L37" s="1510">
        <v>0.236</v>
      </c>
      <c r="M37" s="1504" t="s">
        <v>293</v>
      </c>
      <c r="N37" s="1564" t="s">
        <v>753</v>
      </c>
      <c r="O37" s="1564"/>
      <c r="P37" s="1565"/>
    </row>
    <row r="38" spans="1:21" s="14" customFormat="1" ht="13.5" customHeight="1">
      <c r="A38" s="33"/>
      <c r="B38" s="45"/>
      <c r="C38" s="45"/>
      <c r="D38" s="45"/>
      <c r="E38" s="45"/>
      <c r="F38" s="45"/>
      <c r="G38" s="45"/>
      <c r="H38" s="45"/>
      <c r="I38" s="45"/>
      <c r="J38" s="45"/>
      <c r="K38" s="45"/>
      <c r="L38" s="45"/>
      <c r="M38" s="45"/>
      <c r="N38" s="45"/>
      <c r="O38" s="45"/>
      <c r="P38" s="46"/>
      <c r="U38" s="63"/>
    </row>
    <row r="39" spans="1:16" s="14" customFormat="1" ht="13.5" customHeight="1">
      <c r="A39" s="12"/>
      <c r="B39" s="12"/>
      <c r="C39" s="12"/>
      <c r="D39" s="12"/>
      <c r="E39" s="12"/>
      <c r="F39" s="12"/>
      <c r="G39" s="12"/>
      <c r="H39" s="12"/>
      <c r="I39" s="12"/>
      <c r="J39" s="12"/>
      <c r="K39" s="12"/>
      <c r="L39" s="12"/>
      <c r="M39" s="12"/>
      <c r="N39" s="12"/>
      <c r="O39" s="12"/>
      <c r="P39" s="12"/>
    </row>
    <row r="40" ht="12.75">
      <c r="U40" s="14"/>
    </row>
    <row r="41" ht="12.75" customHeight="1"/>
  </sheetData>
  <sheetProtection formatCells="0" formatColumns="0" formatRows="0"/>
  <mergeCells count="48">
    <mergeCell ref="C7:F7"/>
    <mergeCell ref="B32:F32"/>
    <mergeCell ref="I25:I26"/>
    <mergeCell ref="C18:F18"/>
    <mergeCell ref="C8:F8"/>
    <mergeCell ref="N30:P30"/>
    <mergeCell ref="N32:P32"/>
    <mergeCell ref="N31:P31"/>
    <mergeCell ref="K25:K26"/>
    <mergeCell ref="J25:J26"/>
    <mergeCell ref="N33:P33"/>
    <mergeCell ref="N28:P28"/>
    <mergeCell ref="N29:P29"/>
    <mergeCell ref="B27:F27"/>
    <mergeCell ref="A1:F1"/>
    <mergeCell ref="A5:B5"/>
    <mergeCell ref="C5:F5"/>
    <mergeCell ref="C6:F6"/>
    <mergeCell ref="A9:B9"/>
    <mergeCell ref="C9:F9"/>
    <mergeCell ref="N36:P36"/>
    <mergeCell ref="N34:P34"/>
    <mergeCell ref="N35:P35"/>
    <mergeCell ref="N37:P37"/>
    <mergeCell ref="N27:P27"/>
    <mergeCell ref="A6:B6"/>
    <mergeCell ref="A7:B7"/>
    <mergeCell ref="A8:B8"/>
    <mergeCell ref="B37:F37"/>
    <mergeCell ref="A10:B10"/>
    <mergeCell ref="B31:F31"/>
    <mergeCell ref="B33:F33"/>
    <mergeCell ref="A25:A26"/>
    <mergeCell ref="B36:F36"/>
    <mergeCell ref="N25:P26"/>
    <mergeCell ref="B28:F28"/>
    <mergeCell ref="B34:F34"/>
    <mergeCell ref="B35:F35"/>
    <mergeCell ref="B29:F29"/>
    <mergeCell ref="B30:F30"/>
    <mergeCell ref="C10:F10"/>
    <mergeCell ref="M25:M26"/>
    <mergeCell ref="C14:F14"/>
    <mergeCell ref="B25:F26"/>
    <mergeCell ref="O24:P24"/>
    <mergeCell ref="L25:L26"/>
    <mergeCell ref="G25:H25"/>
    <mergeCell ref="A20:P20"/>
  </mergeCells>
  <dataValidations count="7">
    <dataValidation type="list" allowBlank="1" showInputMessage="1" showErrorMessage="1" sqref="G18">
      <formula1>"Select,N/A,1,2,3,4,5,6,7,8,9,10,11,12,13,14,15,16,17,18,19,20"</formula1>
    </dataValidation>
    <dataValidation type="list" allowBlank="1" showInputMessage="1" showErrorMessage="1" sqref="G10:G11 C10:F10">
      <formula1>"Select,USD,EUR"</formula1>
    </dataValidation>
    <dataValidation type="list" allowBlank="1" showInputMessage="1" showErrorMessage="1" sqref="C6:G6">
      <formula1>"Select,Health Systems Strengthening,HIV/AIDS,HIV/TB,Integrated,Malaria,Tuberculosis"</formula1>
    </dataValidation>
    <dataValidation type="list" allowBlank="1" showInputMessage="1" showErrorMessage="1" sqref="D16">
      <formula1>"Select,Quarter,Semester,Annual,Other"</formula1>
    </dataValidation>
    <dataValidation type="list" allowBlank="1" showInputMessage="1" sqref="D12">
      <formula1>"Select,Quarter,Semester,Annual,Other (type)"</formula1>
    </dataValidation>
    <dataValidation errorStyle="information" type="list" allowBlank="1" showInputMessage="1" prompt="Please select the data source from the list below. You can also type in your own text." sqref="M27:M37">
      <formula1>$U$1:$U$10</formula1>
    </dataValidation>
    <dataValidation type="list" allowBlank="1" showInputMessage="1" showErrorMessage="1" sqref="A27:A37">
      <formula1>"Select, Impact, Outcome"</formula1>
    </dataValidation>
  </dataValidations>
  <printOptions horizontalCentered="1"/>
  <pageMargins left="0.7480314960629921" right="0.7480314960629921" top="0.5905511811023623" bottom="0.5905511811023623" header="0.5118110236220472" footer="0.5118110236220472"/>
  <pageSetup cellComments="asDisplayed" fitToHeight="0" fitToWidth="1" horizontalDpi="600" verticalDpi="600" orientation="landscape" paperSize="9" scale="41" r:id="rId1"/>
  <headerFooter alignWithMargins="0">
    <oddFooter>&amp;L&amp;9&amp;F&amp;C&amp;A&amp;R&amp;9Page &amp;P of &amp;N</oddFooter>
  </headerFooter>
</worksheet>
</file>

<file path=xl/worksheets/sheet20.xml><?xml version="1.0" encoding="utf-8"?>
<worksheet xmlns="http://schemas.openxmlformats.org/spreadsheetml/2006/main" xmlns:r="http://schemas.openxmlformats.org/officeDocument/2006/relationships">
  <sheetPr>
    <tabColor indexed="40"/>
    <pageSetUpPr fitToPage="1"/>
  </sheetPr>
  <dimension ref="A1:N37"/>
  <sheetViews>
    <sheetView view="pageBreakPreview" zoomScale="70" zoomScaleNormal="40" zoomScaleSheetLayoutView="70" zoomScalePageLayoutView="55" workbookViewId="0" topLeftCell="A1">
      <selection activeCell="E12" sqref="E12:K12"/>
    </sheetView>
  </sheetViews>
  <sheetFormatPr defaultColWidth="0" defaultRowHeight="12.75"/>
  <cols>
    <col min="1" max="1" width="23.140625" style="72" customWidth="1"/>
    <col min="2" max="2" width="32.28125" style="72" customWidth="1"/>
    <col min="3" max="3" width="18.7109375" style="72" customWidth="1"/>
    <col min="4" max="4" width="23.140625" style="72" customWidth="1"/>
    <col min="5" max="8" width="18.7109375" style="72" customWidth="1"/>
    <col min="9" max="9" width="23.7109375" style="72" customWidth="1"/>
    <col min="10" max="10" width="12.8515625" style="72" customWidth="1"/>
    <col min="11" max="11" width="30.28125" style="72" customWidth="1"/>
    <col min="12" max="12" width="4.8515625" style="83" customWidth="1"/>
    <col min="13" max="14" width="18.57421875" style="69" customWidth="1"/>
    <col min="15" max="255" width="0" style="72" hidden="1" customWidth="1"/>
    <col min="256" max="16384" width="9.140625" style="72" hidden="1" customWidth="1"/>
  </cols>
  <sheetData>
    <row r="1" spans="1:14" s="3" customFormat="1" ht="25.5" customHeight="1">
      <c r="A1" s="1956" t="s">
        <v>282</v>
      </c>
      <c r="B1" s="1956"/>
      <c r="C1" s="1956"/>
      <c r="D1" s="1956"/>
      <c r="E1" s="1956"/>
      <c r="F1" s="1956"/>
      <c r="G1" s="1956"/>
      <c r="H1" s="1956"/>
      <c r="I1" s="1956"/>
      <c r="J1" s="1956"/>
      <c r="K1" s="1956"/>
      <c r="L1" s="1039"/>
      <c r="M1" s="1039"/>
      <c r="N1" s="1039"/>
    </row>
    <row r="2" spans="1:14" s="13" customFormat="1" ht="27" customHeight="1" thickBot="1">
      <c r="A2" s="98" t="s">
        <v>157</v>
      </c>
      <c r="B2" s="72"/>
      <c r="C2" s="72"/>
      <c r="D2" s="72"/>
      <c r="E2" s="72"/>
      <c r="F2" s="72"/>
      <c r="G2" s="72"/>
      <c r="H2" s="72"/>
      <c r="I2" s="72"/>
      <c r="J2" s="72"/>
      <c r="K2" s="72"/>
      <c r="L2" s="69"/>
      <c r="M2" s="69"/>
      <c r="N2" s="69"/>
    </row>
    <row r="3" spans="1:14" s="4" customFormat="1" ht="18" customHeight="1" thickBot="1">
      <c r="A3" s="1576" t="s">
        <v>70</v>
      </c>
      <c r="B3" s="1577"/>
      <c r="C3" s="2248" t="str">
        <f>IF('LFA_Programmatic Progress_1A'!C7="","",'LFA_Programmatic Progress_1A'!C7)</f>
        <v>MNT-910-G03-H</v>
      </c>
      <c r="D3" s="2249"/>
      <c r="E3" s="2249"/>
      <c r="F3" s="2249"/>
      <c r="G3" s="2249"/>
      <c r="H3" s="2249"/>
      <c r="I3" s="2250"/>
      <c r="J3" s="73"/>
      <c r="K3" s="73"/>
      <c r="L3" s="220"/>
      <c r="M3" s="220"/>
      <c r="N3" s="220"/>
    </row>
    <row r="4" spans="1:14" s="4" customFormat="1" ht="15" customHeight="1">
      <c r="A4" s="493" t="s">
        <v>274</v>
      </c>
      <c r="B4" s="513"/>
      <c r="C4" s="53" t="s">
        <v>280</v>
      </c>
      <c r="D4" s="1936" t="str">
        <f>IF('LFA_Programmatic Progress_1A'!D12="Select","",'LFA_Programmatic Progress_1A'!D12)</f>
        <v>Semester</v>
      </c>
      <c r="E4" s="2188"/>
      <c r="F4" s="5" t="s">
        <v>281</v>
      </c>
      <c r="G4" s="509"/>
      <c r="H4" s="509"/>
      <c r="I4" s="47">
        <f>IF('LFA_Programmatic Progress_1A'!F12="Select","",'LFA_Programmatic Progress_1A'!F12)</f>
        <v>6</v>
      </c>
      <c r="J4" s="73"/>
      <c r="K4" s="220"/>
      <c r="L4" s="220"/>
      <c r="M4" s="220"/>
      <c r="N4" s="220"/>
    </row>
    <row r="5" spans="1:14" s="4" customFormat="1" ht="15" customHeight="1">
      <c r="A5" s="514" t="s">
        <v>275</v>
      </c>
      <c r="B5" s="40"/>
      <c r="C5" s="54" t="s">
        <v>243</v>
      </c>
      <c r="D5" s="1996">
        <f>IF('LFA_Programmatic Progress_1A'!D13="","",'LFA_Programmatic Progress_1A'!D13)</f>
        <v>41275</v>
      </c>
      <c r="E5" s="2189"/>
      <c r="F5" s="5" t="s">
        <v>261</v>
      </c>
      <c r="G5" s="510"/>
      <c r="H5" s="510"/>
      <c r="I5" s="521">
        <f>IF('LFA_Programmatic Progress_1A'!F13="","",'LFA_Programmatic Progress_1A'!F13)</f>
        <v>41455</v>
      </c>
      <c r="J5" s="73"/>
      <c r="K5" s="221"/>
      <c r="L5" s="220"/>
      <c r="M5" s="220"/>
      <c r="N5" s="220"/>
    </row>
    <row r="6" spans="1:14" s="4" customFormat="1" ht="15" customHeight="1" thickBot="1">
      <c r="A6" s="55" t="s">
        <v>276</v>
      </c>
      <c r="B6" s="41"/>
      <c r="C6" s="1629">
        <f>IF('LFA_Programmatic Progress_1A'!C14="Select","",'LFA_Programmatic Progress_1A'!C14)</f>
        <v>6</v>
      </c>
      <c r="D6" s="1630"/>
      <c r="E6" s="1630"/>
      <c r="F6" s="1630"/>
      <c r="G6" s="1630"/>
      <c r="H6" s="1630"/>
      <c r="I6" s="1631"/>
      <c r="J6" s="73"/>
      <c r="K6" s="73"/>
      <c r="L6" s="220"/>
      <c r="M6" s="220"/>
      <c r="N6" s="220"/>
    </row>
    <row r="7" spans="1:14" s="3" customFormat="1" ht="16.5" customHeight="1">
      <c r="A7" s="70"/>
      <c r="B7" s="70"/>
      <c r="C7" s="70"/>
      <c r="D7" s="70"/>
      <c r="E7" s="70"/>
      <c r="F7" s="70"/>
      <c r="G7" s="70"/>
      <c r="H7" s="70"/>
      <c r="I7" s="70"/>
      <c r="J7" s="71"/>
      <c r="K7" s="69"/>
      <c r="L7" s="69"/>
      <c r="M7" s="69"/>
      <c r="N7" s="69"/>
    </row>
    <row r="8" spans="1:14" s="17" customFormat="1" ht="20.25" customHeight="1">
      <c r="A8" s="1333" t="s">
        <v>515</v>
      </c>
      <c r="B8" s="1334"/>
      <c r="C8" s="1334"/>
      <c r="D8" s="1335"/>
      <c r="E8" s="1219"/>
      <c r="F8" s="1219"/>
      <c r="G8" s="1219"/>
      <c r="H8" s="1219"/>
      <c r="I8" s="1219"/>
      <c r="J8" s="1219"/>
      <c r="K8" s="1219"/>
      <c r="L8" s="77"/>
      <c r="M8" s="77"/>
      <c r="N8" s="77"/>
    </row>
    <row r="9" spans="1:14" s="74" customFormat="1" ht="15" customHeight="1">
      <c r="A9" s="761"/>
      <c r="B9" s="762"/>
      <c r="C9" s="762"/>
      <c r="D9" s="762"/>
      <c r="E9" s="1257"/>
      <c r="F9" s="1257"/>
      <c r="G9" s="1257"/>
      <c r="H9" s="1257"/>
      <c r="I9" s="1257"/>
      <c r="J9" s="1257"/>
      <c r="K9" s="1258"/>
      <c r="L9" s="77"/>
      <c r="M9" s="77"/>
      <c r="N9" s="77"/>
    </row>
    <row r="10" spans="1:14" s="74" customFormat="1" ht="13.5" customHeight="1" thickBot="1">
      <c r="A10" s="763"/>
      <c r="B10" s="764"/>
      <c r="C10" s="363"/>
      <c r="D10" s="363"/>
      <c r="E10" s="363"/>
      <c r="F10" s="363"/>
      <c r="G10" s="363"/>
      <c r="H10" s="363"/>
      <c r="I10" s="363"/>
      <c r="J10" s="363"/>
      <c r="K10" s="1037"/>
      <c r="L10" s="361"/>
      <c r="M10" s="14"/>
      <c r="N10" s="82"/>
    </row>
    <row r="11" spans="1:14" s="13" customFormat="1" ht="22.5" customHeight="1" thickBot="1">
      <c r="A11" s="226"/>
      <c r="B11" s="227"/>
      <c r="C11" s="614" t="s">
        <v>234</v>
      </c>
      <c r="D11" s="615" t="s">
        <v>235</v>
      </c>
      <c r="E11" s="2284" t="s">
        <v>11</v>
      </c>
      <c r="F11" s="2285"/>
      <c r="G11" s="2285"/>
      <c r="H11" s="2285"/>
      <c r="I11" s="2286"/>
      <c r="J11" s="2286"/>
      <c r="K11" s="2287"/>
      <c r="L11" s="14"/>
      <c r="M11" s="14"/>
      <c r="N11" s="14"/>
    </row>
    <row r="12" spans="1:14" s="13" customFormat="1" ht="135" customHeight="1" thickBot="1">
      <c r="A12" s="2295" t="s">
        <v>529</v>
      </c>
      <c r="B12" s="2296"/>
      <c r="C12" s="1418" t="str">
        <f>'PR_Procurement Info_4'!F10</f>
        <v>Select</v>
      </c>
      <c r="D12" s="1405" t="s">
        <v>260</v>
      </c>
      <c r="E12" s="2253"/>
      <c r="F12" s="2254"/>
      <c r="G12" s="2254"/>
      <c r="H12" s="2254"/>
      <c r="I12" s="2255"/>
      <c r="J12" s="2255"/>
      <c r="K12" s="2256"/>
      <c r="L12" s="14"/>
      <c r="M12" s="14"/>
      <c r="N12" s="14"/>
    </row>
    <row r="13" spans="1:14" s="611" customFormat="1" ht="12" customHeight="1">
      <c r="A13" s="229"/>
      <c r="B13" s="616"/>
      <c r="C13" s="617"/>
      <c r="D13" s="230"/>
      <c r="E13" s="618"/>
      <c r="F13" s="618"/>
      <c r="G13" s="619"/>
      <c r="H13" s="620"/>
      <c r="I13" s="621"/>
      <c r="J13" s="621"/>
      <c r="K13" s="1052"/>
      <c r="L13" s="987"/>
      <c r="M13" s="987"/>
      <c r="N13" s="987"/>
    </row>
    <row r="14" spans="1:14" s="536" customFormat="1" ht="22.5" customHeight="1">
      <c r="A14" s="2297" t="s">
        <v>512</v>
      </c>
      <c r="B14" s="2298"/>
      <c r="C14" s="2298"/>
      <c r="D14" s="2298"/>
      <c r="E14" s="622"/>
      <c r="F14" s="623"/>
      <c r="G14" s="623"/>
      <c r="H14" s="228"/>
      <c r="I14" s="624"/>
      <c r="J14" s="228"/>
      <c r="K14" s="1053"/>
      <c r="L14" s="626"/>
      <c r="M14" s="987"/>
      <c r="N14" s="987"/>
    </row>
    <row r="15" spans="1:14" s="536" customFormat="1" ht="44.25" customHeight="1" thickBot="1">
      <c r="A15" s="2299" t="s">
        <v>633</v>
      </c>
      <c r="B15" s="2300"/>
      <c r="C15" s="2300"/>
      <c r="D15" s="2300"/>
      <c r="E15" s="2300"/>
      <c r="F15" s="2300"/>
      <c r="G15" s="2300"/>
      <c r="H15" s="2300"/>
      <c r="I15" s="2300"/>
      <c r="J15" s="2300"/>
      <c r="K15" s="2301"/>
      <c r="L15" s="626"/>
      <c r="M15" s="987"/>
      <c r="N15" s="987"/>
    </row>
    <row r="16" spans="1:14" s="91" customFormat="1" ht="22.5" customHeight="1" thickBot="1">
      <c r="A16" s="2288" t="s">
        <v>236</v>
      </c>
      <c r="B16" s="2289"/>
      <c r="C16" s="629"/>
      <c r="D16" s="625"/>
      <c r="E16" s="625"/>
      <c r="F16" s="625"/>
      <c r="G16" s="625"/>
      <c r="H16" s="14"/>
      <c r="I16" s="550"/>
      <c r="J16" s="14"/>
      <c r="K16" s="626"/>
      <c r="L16" s="626"/>
      <c r="M16" s="987"/>
      <c r="N16" s="987"/>
    </row>
    <row r="17" spans="1:14" s="37" customFormat="1" ht="113.25" customHeight="1" thickBot="1">
      <c r="A17" s="2290" t="s">
        <v>237</v>
      </c>
      <c r="B17" s="2251"/>
      <c r="C17" s="1382" t="s">
        <v>530</v>
      </c>
      <c r="D17" s="1382" t="s">
        <v>612</v>
      </c>
      <c r="E17" s="1336" t="s">
        <v>249</v>
      </c>
      <c r="F17" s="2251" t="s">
        <v>250</v>
      </c>
      <c r="G17" s="2252"/>
      <c r="H17" s="1382" t="s">
        <v>531</v>
      </c>
      <c r="I17" s="1382" t="s">
        <v>532</v>
      </c>
      <c r="J17" s="1382" t="s">
        <v>249</v>
      </c>
      <c r="K17" s="1406" t="s">
        <v>250</v>
      </c>
      <c r="L17" s="14"/>
      <c r="M17" s="14"/>
      <c r="N17" s="14"/>
    </row>
    <row r="18" spans="1:14" s="627" customFormat="1" ht="47.25" customHeight="1">
      <c r="A18" s="2280" t="s">
        <v>12</v>
      </c>
      <c r="B18" s="2281"/>
      <c r="C18" s="630"/>
      <c r="D18" s="630"/>
      <c r="E18" s="399">
        <f aca="true" t="shared" si="0" ref="E18:E23">IF(C18="",IF(D18="","",C18-D18),C18-D18)</f>
      </c>
      <c r="F18" s="2282"/>
      <c r="G18" s="2283"/>
      <c r="H18" s="630"/>
      <c r="I18" s="630"/>
      <c r="J18" s="399">
        <f aca="true" t="shared" si="1" ref="J18:J23">IF(H18="",IF(I18="","",H18-I18),H18-I18)</f>
      </c>
      <c r="K18" s="1407"/>
      <c r="L18" s="988"/>
      <c r="M18" s="988"/>
      <c r="N18" s="988"/>
    </row>
    <row r="19" spans="1:14" s="3" customFormat="1" ht="47.25" customHeight="1">
      <c r="A19" s="2291" t="s">
        <v>24</v>
      </c>
      <c r="B19" s="2292"/>
      <c r="C19" s="631"/>
      <c r="D19" s="631"/>
      <c r="E19" s="188">
        <f t="shared" si="0"/>
      </c>
      <c r="F19" s="2293"/>
      <c r="G19" s="2294"/>
      <c r="H19" s="631"/>
      <c r="I19" s="631"/>
      <c r="J19" s="188">
        <f t="shared" si="1"/>
      </c>
      <c r="K19" s="1408"/>
      <c r="L19" s="83"/>
      <c r="M19" s="69"/>
      <c r="N19" s="69"/>
    </row>
    <row r="20" spans="1:14" s="75" customFormat="1" ht="47.25" customHeight="1">
      <c r="A20" s="2291" t="s">
        <v>13</v>
      </c>
      <c r="B20" s="2292"/>
      <c r="C20" s="631"/>
      <c r="D20" s="631"/>
      <c r="E20" s="188">
        <f t="shared" si="0"/>
      </c>
      <c r="F20" s="2293"/>
      <c r="G20" s="2294"/>
      <c r="H20" s="631"/>
      <c r="I20" s="631"/>
      <c r="J20" s="188">
        <f t="shared" si="1"/>
      </c>
      <c r="K20" s="1409"/>
      <c r="L20" s="1043"/>
      <c r="M20" s="88"/>
      <c r="N20" s="88"/>
    </row>
    <row r="21" spans="1:14" s="75" customFormat="1" ht="47.25" customHeight="1">
      <c r="A21" s="2291" t="s">
        <v>14</v>
      </c>
      <c r="B21" s="2292"/>
      <c r="C21" s="631"/>
      <c r="D21" s="631"/>
      <c r="E21" s="188">
        <f t="shared" si="0"/>
      </c>
      <c r="F21" s="2293"/>
      <c r="G21" s="2294"/>
      <c r="H21" s="631"/>
      <c r="I21" s="631"/>
      <c r="J21" s="188">
        <f t="shared" si="1"/>
      </c>
      <c r="K21" s="1409"/>
      <c r="L21" s="1043"/>
      <c r="M21" s="88"/>
      <c r="N21" s="88"/>
    </row>
    <row r="22" spans="1:14" s="75" customFormat="1" ht="47.25" customHeight="1">
      <c r="A22" s="2291" t="s">
        <v>15</v>
      </c>
      <c r="B22" s="2292"/>
      <c r="C22" s="631"/>
      <c r="D22" s="631"/>
      <c r="E22" s="188">
        <f t="shared" si="0"/>
      </c>
      <c r="F22" s="2293"/>
      <c r="G22" s="2294"/>
      <c r="H22" s="631"/>
      <c r="I22" s="631"/>
      <c r="J22" s="188">
        <f t="shared" si="1"/>
      </c>
      <c r="K22" s="1409"/>
      <c r="L22" s="1043"/>
      <c r="M22" s="88"/>
      <c r="N22" s="88"/>
    </row>
    <row r="23" spans="1:14" s="75" customFormat="1" ht="47.25" customHeight="1" thickBot="1">
      <c r="A23" s="2274" t="s">
        <v>16</v>
      </c>
      <c r="B23" s="2275"/>
      <c r="C23" s="632"/>
      <c r="D23" s="632"/>
      <c r="E23" s="392">
        <f t="shared" si="0"/>
      </c>
      <c r="F23" s="2257"/>
      <c r="G23" s="2258"/>
      <c r="H23" s="632"/>
      <c r="I23" s="632"/>
      <c r="J23" s="392">
        <f t="shared" si="1"/>
      </c>
      <c r="K23" s="1410"/>
      <c r="L23" s="1043"/>
      <c r="M23" s="88"/>
      <c r="N23" s="88"/>
    </row>
    <row r="24" spans="1:14" s="75" customFormat="1" ht="47.25" customHeight="1" thickBot="1">
      <c r="A24" s="2276" t="s">
        <v>470</v>
      </c>
      <c r="B24" s="2277"/>
      <c r="C24" s="892">
        <f>SUM(C18:C23)</f>
        <v>0</v>
      </c>
      <c r="D24" s="892">
        <f>SUM(D18:D23)</f>
        <v>0</v>
      </c>
      <c r="E24" s="891">
        <f>SUM(E18:E23)</f>
        <v>0</v>
      </c>
      <c r="F24" s="2278"/>
      <c r="G24" s="2279"/>
      <c r="H24" s="892">
        <f>SUM(H18:H23)</f>
        <v>0</v>
      </c>
      <c r="I24" s="892">
        <f>SUM(I18:I23)</f>
        <v>0</v>
      </c>
      <c r="J24" s="891">
        <f>SUM(J18:J23)</f>
        <v>0</v>
      </c>
      <c r="K24" s="1411"/>
      <c r="L24" s="1043"/>
      <c r="M24" s="88"/>
      <c r="N24" s="88"/>
    </row>
    <row r="25" spans="1:14" s="75" customFormat="1" ht="32.25" customHeight="1">
      <c r="A25" s="1419"/>
      <c r="B25" s="1419"/>
      <c r="C25" s="1420"/>
      <c r="D25" s="1420"/>
      <c r="E25" s="1420"/>
      <c r="F25" s="1421"/>
      <c r="G25" s="1422"/>
      <c r="H25" s="1420"/>
      <c r="I25" s="1420"/>
      <c r="J25" s="1420"/>
      <c r="K25" s="1421"/>
      <c r="L25" s="1043"/>
      <c r="M25" s="88"/>
      <c r="N25" s="88"/>
    </row>
    <row r="26" spans="1:14" s="75" customFormat="1" ht="28.5" customHeight="1" thickBot="1">
      <c r="A26" s="1423"/>
      <c r="B26" s="1423"/>
      <c r="C26" s="1420"/>
      <c r="D26" s="1420"/>
      <c r="E26" s="1420"/>
      <c r="F26" s="1421"/>
      <c r="G26" s="1424"/>
      <c r="H26" s="1420"/>
      <c r="I26" s="1420"/>
      <c r="J26" s="1420"/>
      <c r="K26" s="1421"/>
      <c r="L26" s="1043"/>
      <c r="M26" s="88"/>
      <c r="N26" s="88"/>
    </row>
    <row r="27" spans="1:14" s="536" customFormat="1" ht="171.75" customHeight="1" thickBot="1">
      <c r="A27" s="2262" t="s">
        <v>513</v>
      </c>
      <c r="B27" s="2263"/>
      <c r="C27" s="1425" t="str">
        <f>'PR_Procurement Info_4'!F11</f>
        <v>Select</v>
      </c>
      <c r="D27" s="1426" t="s">
        <v>260</v>
      </c>
      <c r="E27" s="2264"/>
      <c r="F27" s="2265"/>
      <c r="G27" s="2265"/>
      <c r="H27" s="2265"/>
      <c r="I27" s="2266"/>
      <c r="J27" s="2266"/>
      <c r="K27" s="2267"/>
      <c r="L27" s="987"/>
      <c r="M27" s="987"/>
      <c r="N27" s="987"/>
    </row>
    <row r="28" spans="1:14" s="75" customFormat="1" ht="24.75" customHeight="1" thickBot="1">
      <c r="A28" s="229"/>
      <c r="B28" s="628"/>
      <c r="C28" s="628"/>
      <c r="D28" s="628"/>
      <c r="E28" s="628"/>
      <c r="F28" s="617"/>
      <c r="G28" s="231"/>
      <c r="H28" s="380"/>
      <c r="I28" s="381"/>
      <c r="J28" s="381"/>
      <c r="K28" s="1054"/>
      <c r="L28" s="1043"/>
      <c r="M28" s="88"/>
      <c r="N28" s="88"/>
    </row>
    <row r="29" spans="1:14" s="75" customFormat="1" ht="38.25" customHeight="1">
      <c r="A29" s="1634" t="s">
        <v>514</v>
      </c>
      <c r="B29" s="2268"/>
      <c r="C29" s="2268"/>
      <c r="D29" s="2268"/>
      <c r="E29" s="2269"/>
      <c r="F29" s="1681" t="s">
        <v>450</v>
      </c>
      <c r="G29" s="1685"/>
      <c r="H29" s="1685"/>
      <c r="I29" s="1685"/>
      <c r="J29" s="1685"/>
      <c r="K29" s="2273"/>
      <c r="L29" s="1043"/>
      <c r="M29" s="88"/>
      <c r="N29" s="88"/>
    </row>
    <row r="30" spans="1:14" s="75" customFormat="1" ht="159.75" customHeight="1" thickBot="1">
      <c r="A30" s="2259" t="str">
        <f>IF('PR_Procurement Info_4'!A14:J14="","",'PR_Procurement Info_4'!A14:J14)</f>
        <v>Table with stock and forecasting quantity will be sent as separate attachment with PU No 6</v>
      </c>
      <c r="B30" s="2260"/>
      <c r="C30" s="2260"/>
      <c r="D30" s="2260"/>
      <c r="E30" s="2261"/>
      <c r="F30" s="2270"/>
      <c r="G30" s="2271"/>
      <c r="H30" s="2271"/>
      <c r="I30" s="2271"/>
      <c r="J30" s="2271"/>
      <c r="K30" s="2272"/>
      <c r="L30" s="1043"/>
      <c r="M30" s="88"/>
      <c r="N30" s="88"/>
    </row>
    <row r="31" spans="1:12" s="88" customFormat="1" ht="14.25">
      <c r="A31" s="1049"/>
      <c r="B31" s="1049"/>
      <c r="C31" s="1049"/>
      <c r="D31" s="1049"/>
      <c r="E31" s="1049"/>
      <c r="F31" s="1049"/>
      <c r="G31" s="1049"/>
      <c r="H31" s="1049"/>
      <c r="I31" s="1049"/>
      <c r="J31" s="1049"/>
      <c r="K31" s="1049"/>
      <c r="L31" s="1046"/>
    </row>
    <row r="32" s="88" customFormat="1" ht="14.25">
      <c r="L32" s="1043"/>
    </row>
    <row r="33" s="88" customFormat="1" ht="14.25">
      <c r="L33" s="1043"/>
    </row>
    <row r="34" s="88" customFormat="1" ht="14.25">
      <c r="L34" s="1043"/>
    </row>
    <row r="35" s="88" customFormat="1" ht="14.25">
      <c r="L35" s="1043"/>
    </row>
    <row r="36" s="69" customFormat="1" ht="12.75">
      <c r="L36" s="83"/>
    </row>
    <row r="37" s="69" customFormat="1" ht="12.75">
      <c r="L37" s="83"/>
    </row>
  </sheetData>
  <sheetProtection password="92D1" sheet="1" formatCells="0" formatColumns="0" formatRows="0" selectLockedCells="1"/>
  <mergeCells count="34">
    <mergeCell ref="F21:G21"/>
    <mergeCell ref="A22:B22"/>
    <mergeCell ref="A12:B12"/>
    <mergeCell ref="A14:D14"/>
    <mergeCell ref="F20:G20"/>
    <mergeCell ref="A20:B20"/>
    <mergeCell ref="F19:G19"/>
    <mergeCell ref="F22:G22"/>
    <mergeCell ref="A15:K15"/>
    <mergeCell ref="A21:B21"/>
    <mergeCell ref="A18:B18"/>
    <mergeCell ref="F18:G18"/>
    <mergeCell ref="E11:K11"/>
    <mergeCell ref="A16:B16"/>
    <mergeCell ref="A17:B17"/>
    <mergeCell ref="A19:B19"/>
    <mergeCell ref="F23:G23"/>
    <mergeCell ref="A30:E30"/>
    <mergeCell ref="A27:B27"/>
    <mergeCell ref="E27:K27"/>
    <mergeCell ref="A29:E29"/>
    <mergeCell ref="F30:K30"/>
    <mergeCell ref="F29:K29"/>
    <mergeCell ref="A23:B23"/>
    <mergeCell ref="A24:B24"/>
    <mergeCell ref="F24:G24"/>
    <mergeCell ref="A1:K1"/>
    <mergeCell ref="A3:B3"/>
    <mergeCell ref="C3:I3"/>
    <mergeCell ref="D4:E4"/>
    <mergeCell ref="F17:G17"/>
    <mergeCell ref="D5:E5"/>
    <mergeCell ref="C6:I6"/>
    <mergeCell ref="E12:K12"/>
  </mergeCells>
  <conditionalFormatting sqref="F20:G22 F23 E17:F17 F18:F19 K18:K23 C18:D23 C10:L10 H18:I23 H26:I26 C26:D26 K26 F26">
    <cfRule type="cellIs" priority="5" dxfId="13" operator="lessThan" stopIfTrue="1">
      <formula>0</formula>
    </cfRule>
  </conditionalFormatting>
  <conditionalFormatting sqref="F20:G22 F23 J17 E17:F17 K18:K23 F18:F19 C10:E10 H10:L10 H18:I23 H26:I26 K26 F26">
    <cfRule type="cellIs" priority="6" dxfId="12" operator="lessThan" stopIfTrue="1">
      <formula>0</formula>
    </cfRule>
  </conditionalFormatting>
  <conditionalFormatting sqref="F24:F25 K24:K25 C24:D25 H24:I25">
    <cfRule type="cellIs" priority="1" dxfId="13" operator="lessThan" stopIfTrue="1">
      <formula>0</formula>
    </cfRule>
  </conditionalFormatting>
  <conditionalFormatting sqref="F24:F25 K24:K25 H24:I25">
    <cfRule type="cellIs" priority="2" dxfId="12" operator="lessThan" stopIfTrue="1">
      <formula>0</formula>
    </cfRule>
  </conditionalFormatting>
  <dataValidations count="2">
    <dataValidation type="list" allowBlank="1" showInputMessage="1" showErrorMessage="1" sqref="F28 F13:G13 C13 D12 D27">
      <formula1>"Select,Yes,No,N/A"</formula1>
    </dataValidation>
    <dataValidation type="list" allowBlank="1" showInputMessage="1" showErrorMessage="1" sqref="I14 I16">
      <formula1>"Select,Yes,No,Partially,N/A"</formula1>
    </dataValidation>
  </dataValidations>
  <printOptions horizontalCentered="1"/>
  <pageMargins left="0.7480314960629921" right="0.7480314960629921" top="0.1968503937007874" bottom="0.35433070866141736" header="0.15748031496062992" footer="0.15748031496062992"/>
  <pageSetup cellComments="asDisplayed" fitToHeight="0" fitToWidth="1" horizontalDpi="600" verticalDpi="600" orientation="landscape" paperSize="9" scale="55" r:id="rId1"/>
  <headerFooter alignWithMargins="0">
    <oddFooter>&amp;L&amp;9&amp;F&amp;C&amp;A&amp;R&amp;9Page &amp;P of &amp;N</oddFooter>
  </headerFooter>
</worksheet>
</file>

<file path=xl/worksheets/sheet21.xml><?xml version="1.0" encoding="utf-8"?>
<worksheet xmlns="http://schemas.openxmlformats.org/spreadsheetml/2006/main" xmlns:r="http://schemas.openxmlformats.org/officeDocument/2006/relationships">
  <sheetPr>
    <tabColor indexed="40"/>
    <pageSetUpPr fitToPage="1"/>
  </sheetPr>
  <dimension ref="A1:U39"/>
  <sheetViews>
    <sheetView view="pageBreakPreview" zoomScale="60" zoomScaleNormal="70" zoomScalePageLayoutView="55" workbookViewId="0" topLeftCell="A19">
      <selection activeCell="S63" sqref="S63"/>
    </sheetView>
  </sheetViews>
  <sheetFormatPr defaultColWidth="9.140625" defaultRowHeight="12.75"/>
  <cols>
    <col min="1" max="1" width="15.421875" style="69" customWidth="1"/>
    <col min="2" max="2" width="33.140625" style="69" customWidth="1"/>
    <col min="3" max="3" width="25.00390625" style="69" customWidth="1"/>
    <col min="4" max="4" width="22.28125" style="69" customWidth="1"/>
    <col min="5" max="5" width="26.28125" style="69" customWidth="1"/>
    <col min="6" max="6" width="21.7109375" style="69" customWidth="1"/>
    <col min="7" max="7" width="27.57421875" style="69" customWidth="1"/>
    <col min="8" max="8" width="18.57421875" style="69" customWidth="1"/>
    <col min="9" max="9" width="16.421875" style="69" customWidth="1"/>
    <col min="10" max="10" width="63.00390625" style="1059" customWidth="1"/>
    <col min="11" max="11" width="2.7109375" style="69" customWidth="1"/>
    <col min="12" max="12" width="10.00390625" style="69" customWidth="1"/>
    <col min="13" max="16384" width="9.140625" style="69" customWidth="1"/>
  </cols>
  <sheetData>
    <row r="1" spans="1:10" ht="23.25" customHeight="1">
      <c r="A1" s="1956" t="s">
        <v>282</v>
      </c>
      <c r="B1" s="1956"/>
      <c r="C1" s="1956"/>
      <c r="D1" s="1956"/>
      <c r="E1" s="1956"/>
      <c r="F1" s="1956"/>
      <c r="G1" s="1956"/>
      <c r="H1" s="1956"/>
      <c r="I1" s="1956"/>
      <c r="J1" s="1956"/>
    </row>
    <row r="2" spans="1:10" ht="18" customHeight="1" thickBot="1">
      <c r="A2" s="98" t="s">
        <v>158</v>
      </c>
      <c r="B2" s="72"/>
      <c r="C2" s="72"/>
      <c r="D2" s="72"/>
      <c r="E2" s="72"/>
      <c r="F2" s="72"/>
      <c r="G2" s="72"/>
      <c r="H2" s="72"/>
      <c r="I2" s="72"/>
      <c r="J2" s="454"/>
    </row>
    <row r="3" spans="1:10" s="220" customFormat="1" ht="27.75" customHeight="1" thickBot="1">
      <c r="A3" s="1576" t="s">
        <v>70</v>
      </c>
      <c r="B3" s="1577"/>
      <c r="C3" s="1616" t="str">
        <f>IF('LFA_Programmatic Progress_1A'!C7="","",'LFA_Programmatic Progress_1A'!C7)</f>
        <v>MNT-910-G03-H</v>
      </c>
      <c r="D3" s="1617"/>
      <c r="E3" s="1617"/>
      <c r="F3" s="1618"/>
      <c r="G3" s="73"/>
      <c r="H3" s="73"/>
      <c r="I3" s="73"/>
      <c r="J3" s="453"/>
    </row>
    <row r="4" spans="1:10" s="220" customFormat="1" ht="15" customHeight="1">
      <c r="A4" s="493" t="s">
        <v>274</v>
      </c>
      <c r="B4" s="513"/>
      <c r="C4" s="53" t="s">
        <v>280</v>
      </c>
      <c r="D4" s="505" t="str">
        <f>IF('LFA_Programmatic Progress_1A'!D12="Select","",'LFA_Programmatic Progress_1A'!D12)</f>
        <v>Semester</v>
      </c>
      <c r="E4" s="5" t="s">
        <v>281</v>
      </c>
      <c r="F4" s="47">
        <f>IF('LFA_Programmatic Progress_1A'!F12="Select","",'LFA_Programmatic Progress_1A'!F12)</f>
        <v>6</v>
      </c>
      <c r="G4" s="73"/>
      <c r="H4" s="73"/>
      <c r="I4" s="73"/>
      <c r="J4" s="453"/>
    </row>
    <row r="5" spans="1:10" s="220" customFormat="1" ht="15" customHeight="1">
      <c r="A5" s="514" t="s">
        <v>275</v>
      </c>
      <c r="B5" s="40"/>
      <c r="C5" s="54" t="s">
        <v>243</v>
      </c>
      <c r="D5" s="520">
        <f>IF('LFA_Programmatic Progress_1A'!D13="","",'LFA_Programmatic Progress_1A'!D13)</f>
        <v>41275</v>
      </c>
      <c r="E5" s="5" t="s">
        <v>261</v>
      </c>
      <c r="F5" s="521">
        <f>IF('LFA_Programmatic Progress_1A'!F13="","",'LFA_Programmatic Progress_1A'!F13)</f>
        <v>41455</v>
      </c>
      <c r="G5" s="73"/>
      <c r="H5" s="73"/>
      <c r="I5" s="73"/>
      <c r="J5" s="453"/>
    </row>
    <row r="6" spans="1:10" s="220" customFormat="1" ht="15" customHeight="1" thickBot="1">
      <c r="A6" s="55" t="s">
        <v>276</v>
      </c>
      <c r="B6" s="41"/>
      <c r="C6" s="1629">
        <f>IF('LFA_Programmatic Progress_1A'!C14="Select","",'LFA_Programmatic Progress_1A'!C14)</f>
        <v>6</v>
      </c>
      <c r="D6" s="1630"/>
      <c r="E6" s="1630"/>
      <c r="F6" s="1631"/>
      <c r="G6" s="73"/>
      <c r="H6" s="73"/>
      <c r="I6" s="73"/>
      <c r="J6" s="453"/>
    </row>
    <row r="7" spans="1:10" ht="12.75">
      <c r="A7" s="72"/>
      <c r="B7" s="72"/>
      <c r="C7" s="72"/>
      <c r="D7" s="72"/>
      <c r="E7" s="72"/>
      <c r="F7" s="72"/>
      <c r="G7" s="72"/>
      <c r="H7" s="72"/>
      <c r="I7" s="72"/>
      <c r="J7" s="454"/>
    </row>
    <row r="8" spans="1:10" ht="15">
      <c r="A8" s="232"/>
      <c r="B8" s="232"/>
      <c r="C8" s="232"/>
      <c r="D8" s="1259"/>
      <c r="E8" s="1259"/>
      <c r="F8" s="1259"/>
      <c r="G8" s="1260"/>
      <c r="H8" s="1260"/>
      <c r="I8" s="633"/>
      <c r="J8" s="1261"/>
    </row>
    <row r="9" spans="1:10" ht="20.25">
      <c r="A9" s="1337" t="s">
        <v>516</v>
      </c>
      <c r="B9" s="1338"/>
      <c r="C9" s="1339"/>
      <c r="D9" s="1289"/>
      <c r="E9" s="1289"/>
      <c r="F9" s="1290"/>
      <c r="G9" s="1289"/>
      <c r="H9" s="1289"/>
      <c r="I9" s="1049"/>
      <c r="J9" s="1340"/>
    </row>
    <row r="10" spans="1:21" ht="9" customHeight="1">
      <c r="A10" s="218"/>
      <c r="B10" s="218"/>
      <c r="C10" s="218"/>
      <c r="D10" s="1262"/>
      <c r="E10" s="1262"/>
      <c r="F10" s="1262"/>
      <c r="G10" s="1262"/>
      <c r="H10" s="1262"/>
      <c r="I10" s="1262"/>
      <c r="J10" s="1263"/>
      <c r="K10" s="77"/>
      <c r="L10" s="750"/>
      <c r="M10" s="750"/>
      <c r="N10" s="750"/>
      <c r="O10" s="750"/>
      <c r="P10" s="750"/>
      <c r="Q10" s="750"/>
      <c r="R10" s="750"/>
      <c r="S10" s="750"/>
      <c r="T10" s="750"/>
      <c r="U10" s="750"/>
    </row>
    <row r="11" spans="1:21" ht="69" customHeight="1">
      <c r="A11" s="2312" t="s">
        <v>617</v>
      </c>
      <c r="B11" s="2313"/>
      <c r="C11" s="2313"/>
      <c r="D11" s="2313"/>
      <c r="E11" s="2313"/>
      <c r="F11" s="2313"/>
      <c r="G11" s="2313"/>
      <c r="H11" s="2313"/>
      <c r="I11" s="2313"/>
      <c r="J11" s="2313"/>
      <c r="K11" s="1056"/>
      <c r="L11" s="750"/>
      <c r="M11" s="750"/>
      <c r="N11" s="750"/>
      <c r="O11" s="750"/>
      <c r="P11" s="750"/>
      <c r="Q11" s="750"/>
      <c r="R11" s="750"/>
      <c r="S11" s="750"/>
      <c r="T11" s="750"/>
      <c r="U11" s="750"/>
    </row>
    <row r="12" spans="1:18" ht="9.75" customHeight="1" thickBot="1">
      <c r="A12" s="633"/>
      <c r="B12" s="633"/>
      <c r="C12" s="633"/>
      <c r="D12" s="633"/>
      <c r="E12" s="633"/>
      <c r="F12" s="633"/>
      <c r="G12" s="633"/>
      <c r="H12" s="633"/>
      <c r="I12" s="633"/>
      <c r="J12" s="1055"/>
      <c r="M12" s="750"/>
      <c r="N12" s="750"/>
      <c r="O12" s="750"/>
      <c r="P12" s="750"/>
      <c r="Q12" s="750"/>
      <c r="R12" s="750"/>
    </row>
    <row r="13" spans="1:19" ht="45" customHeight="1" thickBot="1">
      <c r="A13" s="2314" t="s">
        <v>435</v>
      </c>
      <c r="B13" s="2315"/>
      <c r="C13" s="2314" t="s">
        <v>4</v>
      </c>
      <c r="D13" s="2314"/>
      <c r="E13" s="2314"/>
      <c r="F13" s="2314" t="s">
        <v>5</v>
      </c>
      <c r="G13" s="2314"/>
      <c r="H13" s="2314"/>
      <c r="I13" s="2314"/>
      <c r="J13" s="1369" t="s">
        <v>191</v>
      </c>
      <c r="K13" s="220"/>
      <c r="L13" s="750"/>
      <c r="M13" s="750"/>
      <c r="N13" s="750"/>
      <c r="O13" s="750"/>
      <c r="P13" s="750"/>
      <c r="Q13" s="14"/>
      <c r="R13" s="14"/>
      <c r="S13" s="14"/>
    </row>
    <row r="14" spans="1:15" ht="76.5" customHeight="1">
      <c r="A14" s="2304" t="s">
        <v>260</v>
      </c>
      <c r="B14" s="2305"/>
      <c r="C14" s="2306"/>
      <c r="D14" s="2307"/>
      <c r="E14" s="2308"/>
      <c r="F14" s="2306"/>
      <c r="G14" s="2307"/>
      <c r="H14" s="2307"/>
      <c r="I14" s="2308"/>
      <c r="J14" s="1370"/>
      <c r="K14" s="750"/>
      <c r="L14" s="750"/>
      <c r="M14" s="750"/>
      <c r="N14" s="750"/>
      <c r="O14" s="750"/>
    </row>
    <row r="15" spans="1:10" ht="76.5" customHeight="1">
      <c r="A15" s="2304" t="s">
        <v>260</v>
      </c>
      <c r="B15" s="2305"/>
      <c r="C15" s="2309"/>
      <c r="D15" s="2310"/>
      <c r="E15" s="2311"/>
      <c r="F15" s="2309"/>
      <c r="G15" s="2310"/>
      <c r="H15" s="2310"/>
      <c r="I15" s="2311"/>
      <c r="J15" s="1370"/>
    </row>
    <row r="16" spans="1:11" ht="76.5" customHeight="1">
      <c r="A16" s="2304" t="s">
        <v>260</v>
      </c>
      <c r="B16" s="2305"/>
      <c r="C16" s="2309"/>
      <c r="D16" s="2310"/>
      <c r="E16" s="2311"/>
      <c r="F16" s="2309"/>
      <c r="G16" s="2310"/>
      <c r="H16" s="2310"/>
      <c r="I16" s="2311"/>
      <c r="J16" s="1371"/>
      <c r="K16" s="220"/>
    </row>
    <row r="17" spans="1:11" ht="76.5" customHeight="1">
      <c r="A17" s="2304" t="s">
        <v>260</v>
      </c>
      <c r="B17" s="2305"/>
      <c r="C17" s="2309"/>
      <c r="D17" s="2310"/>
      <c r="E17" s="2311"/>
      <c r="F17" s="2309"/>
      <c r="G17" s="2310"/>
      <c r="H17" s="2310"/>
      <c r="I17" s="2311"/>
      <c r="J17" s="1371"/>
      <c r="K17" s="220"/>
    </row>
    <row r="18" spans="1:10" ht="76.5" customHeight="1">
      <c r="A18" s="2304" t="s">
        <v>260</v>
      </c>
      <c r="B18" s="2305"/>
      <c r="C18" s="2309"/>
      <c r="D18" s="2310"/>
      <c r="E18" s="2311"/>
      <c r="F18" s="2309"/>
      <c r="G18" s="2310"/>
      <c r="H18" s="2310"/>
      <c r="I18" s="2311"/>
      <c r="J18" s="1371"/>
    </row>
    <row r="19" spans="1:10" ht="76.5" customHeight="1">
      <c r="A19" s="2304" t="s">
        <v>260</v>
      </c>
      <c r="B19" s="2305"/>
      <c r="C19" s="2309"/>
      <c r="D19" s="2310"/>
      <c r="E19" s="2311"/>
      <c r="F19" s="2309"/>
      <c r="G19" s="2310"/>
      <c r="H19" s="2310"/>
      <c r="I19" s="2311"/>
      <c r="J19" s="1371"/>
    </row>
    <row r="20" spans="1:10" ht="76.5" customHeight="1">
      <c r="A20" s="2304" t="s">
        <v>260</v>
      </c>
      <c r="B20" s="2305"/>
      <c r="C20" s="2309"/>
      <c r="D20" s="2310"/>
      <c r="E20" s="2311"/>
      <c r="F20" s="2309"/>
      <c r="G20" s="2310"/>
      <c r="H20" s="2310"/>
      <c r="I20" s="2311"/>
      <c r="J20" s="1371"/>
    </row>
    <row r="21" spans="1:10" ht="76.5" customHeight="1">
      <c r="A21" s="2304" t="s">
        <v>260</v>
      </c>
      <c r="B21" s="2305"/>
      <c r="C21" s="2309"/>
      <c r="D21" s="2310"/>
      <c r="E21" s="2311"/>
      <c r="F21" s="2309"/>
      <c r="G21" s="2310"/>
      <c r="H21" s="2310"/>
      <c r="I21" s="2311"/>
      <c r="J21" s="1371"/>
    </row>
    <row r="22" spans="1:10" ht="76.5" customHeight="1">
      <c r="A22" s="2304" t="s">
        <v>260</v>
      </c>
      <c r="B22" s="2305"/>
      <c r="C22" s="2309"/>
      <c r="D22" s="2310"/>
      <c r="E22" s="2311"/>
      <c r="F22" s="2309"/>
      <c r="G22" s="2310"/>
      <c r="H22" s="2310"/>
      <c r="I22" s="2311"/>
      <c r="J22" s="1371"/>
    </row>
    <row r="23" spans="1:10" ht="76.5" customHeight="1" thickBot="1">
      <c r="A23" s="2304" t="s">
        <v>260</v>
      </c>
      <c r="B23" s="2305"/>
      <c r="C23" s="2309"/>
      <c r="D23" s="2310"/>
      <c r="E23" s="2311"/>
      <c r="F23" s="2309"/>
      <c r="G23" s="2310"/>
      <c r="H23" s="2310"/>
      <c r="I23" s="2311"/>
      <c r="J23" s="1371"/>
    </row>
    <row r="24" spans="1:10" ht="76.5" customHeight="1">
      <c r="A24" s="2304" t="s">
        <v>260</v>
      </c>
      <c r="B24" s="2305"/>
      <c r="C24" s="2309"/>
      <c r="D24" s="2307"/>
      <c r="E24" s="2311"/>
      <c r="F24" s="2309"/>
      <c r="G24" s="2310"/>
      <c r="H24" s="2310"/>
      <c r="I24" s="2311"/>
      <c r="J24" s="1371"/>
    </row>
    <row r="25" spans="1:10" ht="76.5" customHeight="1">
      <c r="A25" s="2304" t="s">
        <v>260</v>
      </c>
      <c r="B25" s="2305"/>
      <c r="C25" s="2309"/>
      <c r="D25" s="2310"/>
      <c r="E25" s="2311"/>
      <c r="F25" s="2309"/>
      <c r="G25" s="2310"/>
      <c r="H25" s="2310"/>
      <c r="I25" s="2311"/>
      <c r="J25" s="1371"/>
    </row>
    <row r="26" spans="1:10" ht="76.5" customHeight="1">
      <c r="A26" s="2304" t="s">
        <v>260</v>
      </c>
      <c r="B26" s="2305"/>
      <c r="C26" s="2309"/>
      <c r="D26" s="2310"/>
      <c r="E26" s="2311"/>
      <c r="F26" s="2309"/>
      <c r="G26" s="2310"/>
      <c r="H26" s="2310"/>
      <c r="I26" s="2311"/>
      <c r="J26" s="1371"/>
    </row>
    <row r="27" spans="1:10" ht="76.5" customHeight="1" thickBot="1">
      <c r="A27" s="2302" t="s">
        <v>260</v>
      </c>
      <c r="B27" s="2303"/>
      <c r="C27" s="2316"/>
      <c r="D27" s="2317"/>
      <c r="E27" s="2318"/>
      <c r="F27" s="2316"/>
      <c r="G27" s="2317"/>
      <c r="H27" s="2317"/>
      <c r="I27" s="2318"/>
      <c r="J27" s="1372"/>
    </row>
    <row r="28" ht="12.75">
      <c r="J28" s="1057"/>
    </row>
    <row r="29" spans="5:10" ht="12.75">
      <c r="E29" s="750" t="s">
        <v>571</v>
      </c>
      <c r="J29" s="1057"/>
    </row>
    <row r="30" spans="1:10" ht="12.75" hidden="1">
      <c r="A30" s="1058" t="s">
        <v>260</v>
      </c>
      <c r="J30" s="1057"/>
    </row>
    <row r="31" spans="1:10" ht="12.75" hidden="1">
      <c r="A31" s="1058" t="s">
        <v>17</v>
      </c>
      <c r="J31" s="1057"/>
    </row>
    <row r="32" spans="1:10" ht="12.75" hidden="1">
      <c r="A32" s="1058" t="s">
        <v>18</v>
      </c>
      <c r="J32" s="1057"/>
    </row>
    <row r="33" ht="12.75" hidden="1">
      <c r="J33" s="1057"/>
    </row>
    <row r="34" spans="1:10" ht="12.75" hidden="1">
      <c r="A34" s="1058" t="s">
        <v>260</v>
      </c>
      <c r="J34" s="1057"/>
    </row>
    <row r="35" ht="12.75" hidden="1">
      <c r="A35" s="1058" t="s">
        <v>19</v>
      </c>
    </row>
    <row r="36" ht="12.75" hidden="1">
      <c r="A36" s="1058" t="s">
        <v>20</v>
      </c>
    </row>
    <row r="37" ht="12.75" hidden="1">
      <c r="A37" s="1058" t="s">
        <v>21</v>
      </c>
    </row>
    <row r="38" ht="12.75" hidden="1">
      <c r="A38" s="1058" t="s">
        <v>22</v>
      </c>
    </row>
    <row r="39" ht="12.75" hidden="1">
      <c r="A39" s="1058" t="s">
        <v>23</v>
      </c>
    </row>
    <row r="40" ht="12.75" hidden="1"/>
  </sheetData>
  <sheetProtection formatCells="0" formatColumns="0" formatRows="0" insertRows="0"/>
  <mergeCells count="50">
    <mergeCell ref="F20:I20"/>
    <mergeCell ref="F21:I21"/>
    <mergeCell ref="F22:I22"/>
    <mergeCell ref="F23:I23"/>
    <mergeCell ref="C20:E20"/>
    <mergeCell ref="C21:E21"/>
    <mergeCell ref="C22:E22"/>
    <mergeCell ref="C23:E23"/>
    <mergeCell ref="A20:B20"/>
    <mergeCell ref="A21:B21"/>
    <mergeCell ref="A22:B22"/>
    <mergeCell ref="A23:B23"/>
    <mergeCell ref="C19:E19"/>
    <mergeCell ref="C17:E17"/>
    <mergeCell ref="A19:B19"/>
    <mergeCell ref="F25:I25"/>
    <mergeCell ref="C24:E24"/>
    <mergeCell ref="C25:E25"/>
    <mergeCell ref="C27:E27"/>
    <mergeCell ref="F27:I27"/>
    <mergeCell ref="C26:E26"/>
    <mergeCell ref="F26:I26"/>
    <mergeCell ref="F24:I24"/>
    <mergeCell ref="A13:B13"/>
    <mergeCell ref="F14:I14"/>
    <mergeCell ref="C15:E15"/>
    <mergeCell ref="F15:I15"/>
    <mergeCell ref="A14:B14"/>
    <mergeCell ref="C16:E16"/>
    <mergeCell ref="F16:I16"/>
    <mergeCell ref="F19:I19"/>
    <mergeCell ref="F17:I17"/>
    <mergeCell ref="A11:J11"/>
    <mergeCell ref="F13:I13"/>
    <mergeCell ref="C13:E13"/>
    <mergeCell ref="A17:B17"/>
    <mergeCell ref="A18:B18"/>
    <mergeCell ref="A15:B15"/>
    <mergeCell ref="A16:B16"/>
    <mergeCell ref="F18:I18"/>
    <mergeCell ref="A1:J1"/>
    <mergeCell ref="A3:B3"/>
    <mergeCell ref="C3:F3"/>
    <mergeCell ref="C6:F6"/>
    <mergeCell ref="A27:B27"/>
    <mergeCell ref="A25:B25"/>
    <mergeCell ref="C14:E14"/>
    <mergeCell ref="A26:B26"/>
    <mergeCell ref="C18:E18"/>
    <mergeCell ref="A24:B24"/>
  </mergeCells>
  <dataValidations count="1">
    <dataValidation type="list" allowBlank="1" showInputMessage="1" showErrorMessage="1" sqref="A14:B27">
      <formula1>$A$34:$A$39</formula1>
    </dataValidation>
  </dataValidations>
  <printOptions horizontalCentered="1"/>
  <pageMargins left="0.7480314960629921" right="0.7480314960629921" top="0.5905511811023623" bottom="0.5905511811023623" header="0.5118110236220472" footer="0.5118110236220472"/>
  <pageSetup cellComments="asDisplayed" fitToHeight="0" fitToWidth="1" horizontalDpi="600" verticalDpi="600" orientation="landscape" paperSize="9" scale="48" r:id="rId1"/>
  <headerFooter>
    <oddFooter>&amp;L&amp;9&amp;F&amp;C&amp;A&amp;R&amp;9Page &amp;P of &amp;N</oddFooter>
  </headerFooter>
</worksheet>
</file>

<file path=xl/worksheets/sheet22.xml><?xml version="1.0" encoding="utf-8"?>
<worksheet xmlns="http://schemas.openxmlformats.org/spreadsheetml/2006/main" xmlns:r="http://schemas.openxmlformats.org/officeDocument/2006/relationships">
  <sheetPr>
    <tabColor indexed="40"/>
    <pageSetUpPr fitToPage="1"/>
  </sheetPr>
  <dimension ref="A1:K25"/>
  <sheetViews>
    <sheetView view="pageBreakPreview" zoomScale="70" zoomScaleNormal="85" zoomScaleSheetLayoutView="70" zoomScalePageLayoutView="0" workbookViewId="0" topLeftCell="A1">
      <selection activeCell="J5" sqref="J5"/>
    </sheetView>
  </sheetViews>
  <sheetFormatPr defaultColWidth="9.140625" defaultRowHeight="12.75"/>
  <cols>
    <col min="1" max="1" width="9.140625" style="69" customWidth="1"/>
    <col min="2" max="2" width="22.140625" style="69" customWidth="1"/>
    <col min="3" max="3" width="27.00390625" style="69" customWidth="1"/>
    <col min="4" max="4" width="21.140625" style="69" customWidth="1"/>
    <col min="5" max="5" width="17.00390625" style="69" customWidth="1"/>
    <col min="6" max="6" width="15.421875" style="69" customWidth="1"/>
    <col min="7" max="7" width="16.28125" style="69" customWidth="1"/>
    <col min="8" max="8" width="17.28125" style="69" customWidth="1"/>
    <col min="9" max="9" width="17.8515625" style="69" customWidth="1"/>
    <col min="10" max="10" width="58.8515625" style="69" customWidth="1"/>
    <col min="11" max="11" width="2.00390625" style="1049" customWidth="1"/>
    <col min="12" max="16384" width="9.140625" style="69" customWidth="1"/>
  </cols>
  <sheetData>
    <row r="1" spans="1:10" ht="24" customHeight="1">
      <c r="A1" s="1956" t="s">
        <v>282</v>
      </c>
      <c r="B1" s="1956"/>
      <c r="C1" s="1956"/>
      <c r="D1" s="1956"/>
      <c r="E1" s="1956"/>
      <c r="F1" s="1956"/>
      <c r="G1" s="1956"/>
      <c r="H1" s="1956"/>
      <c r="I1" s="1956"/>
      <c r="J1" s="552"/>
    </row>
    <row r="2" spans="1:10" ht="27" customHeight="1" thickBot="1">
      <c r="A2" s="98" t="s">
        <v>158</v>
      </c>
      <c r="B2" s="72"/>
      <c r="C2" s="72"/>
      <c r="D2" s="72"/>
      <c r="E2" s="72"/>
      <c r="F2" s="72"/>
      <c r="G2" s="72"/>
      <c r="H2" s="72"/>
      <c r="I2" s="72"/>
      <c r="J2" s="552"/>
    </row>
    <row r="3" spans="1:10" ht="15.75" thickBot="1">
      <c r="A3" s="1940" t="s">
        <v>70</v>
      </c>
      <c r="B3" s="2362"/>
      <c r="C3" s="1941"/>
      <c r="D3" s="2363" t="str">
        <f>IF('LFA_Programmatic Progress_1A'!C7="","",'LFA_Programmatic Progress_1A'!C7)</f>
        <v>MNT-910-G03-H</v>
      </c>
      <c r="E3" s="2364"/>
      <c r="F3" s="2364"/>
      <c r="G3" s="2365"/>
      <c r="H3" s="80"/>
      <c r="I3" s="80"/>
      <c r="J3" s="552"/>
    </row>
    <row r="4" spans="1:10" ht="15">
      <c r="A4" s="494" t="s">
        <v>279</v>
      </c>
      <c r="B4" s="58"/>
      <c r="C4" s="58"/>
      <c r="D4" s="53" t="s">
        <v>280</v>
      </c>
      <c r="E4" s="89" t="str">
        <f>IF('LFA_Programmatic Progress_1A'!D16="Select","",'LFA_Programmatic Progress_1A'!D16)</f>
        <v>Annual</v>
      </c>
      <c r="F4" s="5" t="s">
        <v>281</v>
      </c>
      <c r="G4" s="507" t="str">
        <f>IF('LFA_Programmatic Progress_1A'!F16="Select","",'LFA_Programmatic Progress_1A'!F16)</f>
        <v>N/A</v>
      </c>
      <c r="H4" s="80"/>
      <c r="I4" s="80"/>
      <c r="J4" s="552"/>
    </row>
    <row r="5" spans="1:10" ht="15">
      <c r="A5" s="514" t="s">
        <v>277</v>
      </c>
      <c r="B5" s="58"/>
      <c r="C5" s="59"/>
      <c r="D5" s="54" t="s">
        <v>243</v>
      </c>
      <c r="E5" s="93">
        <f>IF('LFA_Programmatic Progress_1A'!D17="Select","",'LFA_Programmatic Progress_1A'!D17)</f>
      </c>
      <c r="F5" s="5" t="s">
        <v>261</v>
      </c>
      <c r="G5" s="506">
        <f>IF('LFA_Programmatic Progress_1A'!F17="Select","",'LFA_Programmatic Progress_1A'!F17)</f>
      </c>
      <c r="H5" s="80"/>
      <c r="I5" s="80"/>
      <c r="J5" s="552"/>
    </row>
    <row r="6" spans="1:10" ht="15.75" thickBot="1">
      <c r="A6" s="55" t="s">
        <v>278</v>
      </c>
      <c r="B6" s="60"/>
      <c r="C6" s="61"/>
      <c r="D6" s="2366" t="str">
        <f>IF('LFA_Programmatic Progress_1A'!C18="Select","",'LFA_Programmatic Progress_1A'!C18)</f>
        <v>N/A</v>
      </c>
      <c r="E6" s="2367"/>
      <c r="F6" s="2367"/>
      <c r="G6" s="2368"/>
      <c r="H6" s="80"/>
      <c r="I6" s="80"/>
      <c r="J6" s="552"/>
    </row>
    <row r="7" spans="1:11" s="750" customFormat="1" ht="15">
      <c r="A7" s="236"/>
      <c r="B7" s="237"/>
      <c r="C7" s="242"/>
      <c r="D7" s="245"/>
      <c r="E7" s="235"/>
      <c r="F7" s="246"/>
      <c r="G7" s="245"/>
      <c r="H7" s="177"/>
      <c r="I7" s="250"/>
      <c r="J7" s="634"/>
      <c r="K7" s="1374"/>
    </row>
    <row r="8" spans="1:11" s="750" customFormat="1" ht="20.25">
      <c r="A8" s="165" t="s">
        <v>231</v>
      </c>
      <c r="B8" s="238"/>
      <c r="C8" s="180"/>
      <c r="D8" s="241"/>
      <c r="E8" s="241"/>
      <c r="F8" s="243"/>
      <c r="G8" s="244"/>
      <c r="H8" s="248"/>
      <c r="I8" s="248"/>
      <c r="J8" s="634"/>
      <c r="K8" s="1374"/>
    </row>
    <row r="9" spans="1:11" s="750" customFormat="1" ht="15">
      <c r="A9" s="239"/>
      <c r="B9" s="180"/>
      <c r="C9" s="240"/>
      <c r="D9" s="176"/>
      <c r="E9" s="244"/>
      <c r="F9" s="244"/>
      <c r="G9" s="249"/>
      <c r="H9" s="248"/>
      <c r="I9" s="253"/>
      <c r="J9" s="634"/>
      <c r="K9" s="1374"/>
    </row>
    <row r="10" spans="1:10" ht="5.25" customHeight="1">
      <c r="A10" s="635"/>
      <c r="B10" s="554"/>
      <c r="C10" s="555"/>
      <c r="D10" s="555"/>
      <c r="E10" s="555"/>
      <c r="F10" s="554"/>
      <c r="G10" s="554"/>
      <c r="H10" s="554"/>
      <c r="I10" s="555"/>
      <c r="J10" s="555"/>
    </row>
    <row r="11" spans="1:11" ht="18" customHeight="1">
      <c r="A11" s="2360" t="s">
        <v>454</v>
      </c>
      <c r="B11" s="2361"/>
      <c r="C11" s="2361"/>
      <c r="D11" s="2361"/>
      <c r="E11" s="2361"/>
      <c r="F11" s="2361"/>
      <c r="G11" s="2361"/>
      <c r="H11" s="2361"/>
      <c r="I11" s="2361"/>
      <c r="J11" s="2361"/>
      <c r="K11" s="987"/>
    </row>
    <row r="12" spans="1:10" ht="13.5" thickBot="1">
      <c r="A12" s="636"/>
      <c r="B12" s="31"/>
      <c r="C12" s="637"/>
      <c r="D12" s="637"/>
      <c r="E12" s="637"/>
      <c r="F12" s="638"/>
      <c r="G12" s="638"/>
      <c r="H12" s="638"/>
      <c r="I12" s="638"/>
      <c r="J12" s="637"/>
    </row>
    <row r="13" spans="1:10" ht="26.25" customHeight="1">
      <c r="A13" s="455"/>
      <c r="B13" s="456"/>
      <c r="C13" s="456"/>
      <c r="D13" s="457"/>
      <c r="E13" s="458"/>
      <c r="F13" s="515" t="s">
        <v>385</v>
      </c>
      <c r="G13" s="1358" t="s">
        <v>386</v>
      </c>
      <c r="H13" s="2341" t="s">
        <v>137</v>
      </c>
      <c r="I13" s="2342"/>
      <c r="J13" s="2343"/>
    </row>
    <row r="14" spans="1:10" ht="51" customHeight="1">
      <c r="A14" s="2347" t="s">
        <v>524</v>
      </c>
      <c r="B14" s="2348"/>
      <c r="C14" s="2348"/>
      <c r="D14" s="2348"/>
      <c r="E14" s="2349"/>
      <c r="F14" s="765">
        <f>+'PR_Cash Reconciliation_5A'!M13</f>
        <v>261858.38738000003</v>
      </c>
      <c r="G14" s="766"/>
      <c r="H14" s="2336"/>
      <c r="I14" s="1891"/>
      <c r="J14" s="2344"/>
    </row>
    <row r="15" spans="1:10" ht="39" customHeight="1">
      <c r="A15" s="2356" t="s">
        <v>254</v>
      </c>
      <c r="B15" s="2357"/>
      <c r="C15" s="2357"/>
      <c r="D15" s="2357"/>
      <c r="E15" s="2357"/>
      <c r="F15" s="2354">
        <f>+'PR_Cash Reconciliation_5A'!K15</f>
        <v>622809</v>
      </c>
      <c r="G15" s="2358"/>
      <c r="H15" s="2336"/>
      <c r="I15" s="1891"/>
      <c r="J15" s="2344"/>
    </row>
    <row r="16" spans="1:10" ht="39" customHeight="1">
      <c r="A16" s="639"/>
      <c r="B16" s="2329" t="s">
        <v>8</v>
      </c>
      <c r="C16" s="2330"/>
      <c r="D16" s="2330"/>
      <c r="E16" s="2350"/>
      <c r="F16" s="2355"/>
      <c r="G16" s="2359"/>
      <c r="H16" s="1896"/>
      <c r="I16" s="1897"/>
      <c r="J16" s="2345"/>
    </row>
    <row r="17" spans="1:11" s="750" customFormat="1" ht="39" customHeight="1">
      <c r="A17" s="639"/>
      <c r="B17" s="2351" t="s">
        <v>44</v>
      </c>
      <c r="C17" s="2352"/>
      <c r="D17" s="2352"/>
      <c r="E17" s="2353"/>
      <c r="F17" s="487">
        <f>+'PR_Cash Reconciliation_5A'!K16</f>
        <v>0</v>
      </c>
      <c r="G17" s="767"/>
      <c r="H17" s="2096"/>
      <c r="I17" s="2319"/>
      <c r="J17" s="2320"/>
      <c r="K17" s="1374"/>
    </row>
    <row r="18" spans="1:11" s="750" customFormat="1" ht="39" customHeight="1">
      <c r="A18" s="639"/>
      <c r="B18" s="2087" t="s">
        <v>451</v>
      </c>
      <c r="C18" s="2087"/>
      <c r="D18" s="2087"/>
      <c r="E18" s="2346"/>
      <c r="F18" s="487">
        <f>+'PR_Cash Reconciliation_5A'!K17</f>
        <v>0</v>
      </c>
      <c r="G18" s="767"/>
      <c r="H18" s="2336"/>
      <c r="I18" s="2337"/>
      <c r="J18" s="2338"/>
      <c r="K18" s="1374"/>
    </row>
    <row r="19" spans="1:10" ht="39" customHeight="1">
      <c r="A19" s="639"/>
      <c r="B19" s="2087" t="s">
        <v>452</v>
      </c>
      <c r="C19" s="2339"/>
      <c r="D19" s="2339"/>
      <c r="E19" s="2340"/>
      <c r="F19" s="487">
        <f>+'PR_Cash Reconciliation_5A'!K18</f>
        <v>0</v>
      </c>
      <c r="G19" s="767"/>
      <c r="H19" s="2096"/>
      <c r="I19" s="2319"/>
      <c r="J19" s="2320"/>
    </row>
    <row r="20" spans="1:10" ht="39" customHeight="1">
      <c r="A20" s="639"/>
      <c r="B20" s="2327" t="s">
        <v>46</v>
      </c>
      <c r="C20" s="2328"/>
      <c r="D20" s="2328"/>
      <c r="E20" s="2328"/>
      <c r="F20" s="768">
        <f>+'PR_Cash Reconciliation_5A'!K19</f>
        <v>0</v>
      </c>
      <c r="G20" s="769"/>
      <c r="H20" s="2096"/>
      <c r="I20" s="2319"/>
      <c r="J20" s="2320"/>
    </row>
    <row r="21" spans="1:10" ht="41.25" customHeight="1">
      <c r="A21" s="640" t="s">
        <v>255</v>
      </c>
      <c r="B21" s="2329" t="s">
        <v>525</v>
      </c>
      <c r="C21" s="2330"/>
      <c r="D21" s="2330"/>
      <c r="E21" s="2330"/>
      <c r="F21" s="770">
        <f>+'PR_Cash Reconciliation_5A'!K22</f>
        <v>331229.62077210005</v>
      </c>
      <c r="G21" s="771"/>
      <c r="H21" s="2096"/>
      <c r="I21" s="2319"/>
      <c r="J21" s="2320"/>
    </row>
    <row r="22" spans="1:10" ht="41.25" customHeight="1">
      <c r="A22" s="639"/>
      <c r="B22" s="2324" t="s">
        <v>48</v>
      </c>
      <c r="C22" s="2325"/>
      <c r="D22" s="2325"/>
      <c r="E22" s="2326"/>
      <c r="F22" s="772">
        <f>+'PR_Cash Reconciliation_5A'!K23</f>
        <v>0</v>
      </c>
      <c r="G22" s="773"/>
      <c r="H22" s="2096"/>
      <c r="I22" s="2319"/>
      <c r="J22" s="2320"/>
    </row>
    <row r="23" spans="1:10" ht="41.25" customHeight="1">
      <c r="A23" s="639"/>
      <c r="B23" s="2333" t="s">
        <v>133</v>
      </c>
      <c r="C23" s="2334"/>
      <c r="D23" s="2334"/>
      <c r="E23" s="2335"/>
      <c r="F23" s="772">
        <f>+'PR_Cash Reconciliation_5A'!K24</f>
        <v>0</v>
      </c>
      <c r="G23" s="774"/>
      <c r="H23" s="2096"/>
      <c r="I23" s="2319"/>
      <c r="J23" s="2320"/>
    </row>
    <row r="24" spans="1:10" ht="51" customHeight="1" thickBot="1">
      <c r="A24" s="2331" t="s">
        <v>135</v>
      </c>
      <c r="B24" s="2099"/>
      <c r="C24" s="2099"/>
      <c r="D24" s="2099"/>
      <c r="E24" s="2332"/>
      <c r="F24" s="1373">
        <f>+F14+F15+F17+F18+F19+F20-F21-F22-F23</f>
        <v>553437.7666078999</v>
      </c>
      <c r="G24" s="486">
        <f>+G14+G15+G17+G18+G19+G20-G21-G22-G23</f>
        <v>0</v>
      </c>
      <c r="H24" s="2321"/>
      <c r="I24" s="2322"/>
      <c r="J24" s="2323"/>
    </row>
    <row r="25" spans="1:10" ht="12" customHeight="1">
      <c r="A25" s="88"/>
      <c r="B25" s="572"/>
      <c r="C25" s="572"/>
      <c r="D25" s="572"/>
      <c r="E25" s="572"/>
      <c r="F25" s="572"/>
      <c r="G25" s="572"/>
      <c r="H25" s="572"/>
      <c r="I25" s="572"/>
      <c r="J25" s="1060"/>
    </row>
  </sheetData>
  <sheetProtection password="92D1" sheet="1" formatCells="0" formatColumns="0" formatRows="0"/>
  <mergeCells count="29">
    <mergeCell ref="B17:E17"/>
    <mergeCell ref="F15:F16"/>
    <mergeCell ref="A15:E15"/>
    <mergeCell ref="G15:G16"/>
    <mergeCell ref="A11:J11"/>
    <mergeCell ref="A1:I1"/>
    <mergeCell ref="A3:C3"/>
    <mergeCell ref="D3:G3"/>
    <mergeCell ref="D6:G6"/>
    <mergeCell ref="H19:J19"/>
    <mergeCell ref="H18:J18"/>
    <mergeCell ref="B19:E19"/>
    <mergeCell ref="H13:J13"/>
    <mergeCell ref="H15:J16"/>
    <mergeCell ref="H14:J14"/>
    <mergeCell ref="B18:E18"/>
    <mergeCell ref="H17:J17"/>
    <mergeCell ref="A14:E14"/>
    <mergeCell ref="B16:E16"/>
    <mergeCell ref="H22:J22"/>
    <mergeCell ref="H24:J24"/>
    <mergeCell ref="B22:E22"/>
    <mergeCell ref="B20:E20"/>
    <mergeCell ref="B21:E21"/>
    <mergeCell ref="H21:J21"/>
    <mergeCell ref="A24:E24"/>
    <mergeCell ref="H20:J20"/>
    <mergeCell ref="B23:E23"/>
    <mergeCell ref="H23:J23"/>
  </mergeCells>
  <dataValidations count="1">
    <dataValidation type="list" allowBlank="1" showInputMessage="1" showErrorMessage="1" sqref="E4:E5">
      <formula1>"Select,Quarter,Semester"</formula1>
    </dataValidation>
  </dataValidations>
  <printOptions horizontalCentered="1"/>
  <pageMargins left="0.7480314960629921" right="0.7480314960629921" top="0.5905511811023623" bottom="0.5905511811023623" header="0.5118110236220472" footer="0.5118110236220472"/>
  <pageSetup cellComments="asDisplayed" fitToHeight="0" fitToWidth="1" horizontalDpi="600" verticalDpi="600" orientation="landscape" paperSize="9" scale="59" r:id="rId1"/>
  <headerFooter alignWithMargins="0">
    <oddFooter>&amp;L&amp;9&amp;F&amp;C&amp;A&amp;R&amp;9Page &amp;P of &amp;N</oddFooter>
  </headerFooter>
</worksheet>
</file>

<file path=xl/worksheets/sheet23.xml><?xml version="1.0" encoding="utf-8"?>
<worksheet xmlns="http://schemas.openxmlformats.org/spreadsheetml/2006/main" xmlns:r="http://schemas.openxmlformats.org/officeDocument/2006/relationships">
  <sheetPr>
    <tabColor indexed="40"/>
    <pageSetUpPr fitToPage="1"/>
  </sheetPr>
  <dimension ref="A1:IT55"/>
  <sheetViews>
    <sheetView view="pageBreakPreview" zoomScale="70" zoomScaleNormal="60" zoomScaleSheetLayoutView="70" zoomScalePageLayoutView="55" workbookViewId="0" topLeftCell="A1">
      <selection activeCell="O6" sqref="O6"/>
    </sheetView>
  </sheetViews>
  <sheetFormatPr defaultColWidth="9.140625" defaultRowHeight="12.75"/>
  <cols>
    <col min="1" max="1" width="9.140625" style="69" customWidth="1"/>
    <col min="2" max="2" width="34.421875" style="69" customWidth="1"/>
    <col min="3" max="3" width="10.8515625" style="69" customWidth="1"/>
    <col min="4" max="4" width="8.28125" style="69" bestFit="1" customWidth="1"/>
    <col min="5" max="5" width="6.140625" style="69" customWidth="1"/>
    <col min="6" max="6" width="16.140625" style="69" customWidth="1"/>
    <col min="7" max="7" width="4.8515625" style="69" customWidth="1"/>
    <col min="8" max="8" width="17.00390625" style="69" customWidth="1"/>
    <col min="9" max="9" width="15.421875" style="69" customWidth="1"/>
    <col min="10" max="10" width="22.7109375" style="69" customWidth="1"/>
    <col min="11" max="11" width="26.00390625" style="69" customWidth="1"/>
    <col min="12" max="12" width="3.421875" style="69" customWidth="1"/>
    <col min="13" max="13" width="19.7109375" style="69" customWidth="1"/>
    <col min="14" max="14" width="2.421875" style="69" customWidth="1"/>
    <col min="15" max="15" width="23.8515625" style="69" customWidth="1"/>
    <col min="16" max="16" width="17.57421875" style="69" customWidth="1"/>
    <col min="17" max="17" width="7.00390625" style="69" customWidth="1"/>
    <col min="18" max="18" width="28.7109375" style="69" customWidth="1"/>
    <col min="19" max="19" width="3.8515625" style="69" customWidth="1"/>
    <col min="20" max="16384" width="9.140625" style="69" customWidth="1"/>
  </cols>
  <sheetData>
    <row r="1" spans="1:18" ht="24" customHeight="1">
      <c r="A1" s="1956" t="s">
        <v>282</v>
      </c>
      <c r="B1" s="1956"/>
      <c r="C1" s="1956"/>
      <c r="D1" s="1956"/>
      <c r="E1" s="1956"/>
      <c r="F1" s="1956"/>
      <c r="G1" s="1956"/>
      <c r="H1" s="1956"/>
      <c r="I1" s="1956"/>
      <c r="J1" s="1956"/>
      <c r="K1" s="1956"/>
      <c r="L1" s="1956"/>
      <c r="M1" s="1956"/>
      <c r="N1" s="1956"/>
      <c r="O1" s="1956"/>
      <c r="P1" s="301"/>
      <c r="Q1" s="301"/>
      <c r="R1" s="552"/>
    </row>
    <row r="2" spans="1:18" ht="27" customHeight="1" thickBot="1">
      <c r="A2" s="98" t="s">
        <v>158</v>
      </c>
      <c r="B2" s="72"/>
      <c r="C2" s="72"/>
      <c r="D2" s="72"/>
      <c r="E2" s="72"/>
      <c r="F2" s="72"/>
      <c r="G2" s="72"/>
      <c r="H2" s="72"/>
      <c r="I2" s="72"/>
      <c r="J2" s="72"/>
      <c r="K2" s="72"/>
      <c r="L2" s="72"/>
      <c r="M2" s="72"/>
      <c r="N2" s="72"/>
      <c r="O2" s="72"/>
      <c r="P2" s="301"/>
      <c r="Q2" s="301"/>
      <c r="R2" s="552"/>
    </row>
    <row r="3" spans="1:18" ht="15.75" thickBot="1">
      <c r="A3" s="1940" t="s">
        <v>70</v>
      </c>
      <c r="B3" s="2362"/>
      <c r="C3" s="2362"/>
      <c r="D3" s="2362"/>
      <c r="E3" s="2362"/>
      <c r="F3" s="2363" t="str">
        <f>'LFA_Programmatic Progress_1A'!C7</f>
        <v>MNT-910-G03-H</v>
      </c>
      <c r="G3" s="2364"/>
      <c r="H3" s="2364"/>
      <c r="I3" s="2364"/>
      <c r="J3" s="2365"/>
      <c r="K3" s="80"/>
      <c r="L3" s="80"/>
      <c r="M3" s="75"/>
      <c r="N3" s="80"/>
      <c r="O3" s="80"/>
      <c r="P3" s="301"/>
      <c r="Q3" s="301"/>
      <c r="R3" s="552"/>
    </row>
    <row r="4" spans="1:18" ht="15">
      <c r="A4" s="494" t="s">
        <v>279</v>
      </c>
      <c r="B4" s="58"/>
      <c r="C4" s="58"/>
      <c r="D4" s="58"/>
      <c r="E4" s="58"/>
      <c r="F4" s="54" t="s">
        <v>280</v>
      </c>
      <c r="G4" s="368"/>
      <c r="H4" s="89" t="str">
        <f>IF('LFA_Programmatic Progress_1A'!D16="Select","",'LFA_Programmatic Progress_1A'!D16)</f>
        <v>Annual</v>
      </c>
      <c r="I4" s="5" t="s">
        <v>281</v>
      </c>
      <c r="J4" s="507" t="str">
        <f>IF('LFA_Programmatic Progress_1A'!F16="Select","",'LFA_Programmatic Progress_1A'!F16)</f>
        <v>N/A</v>
      </c>
      <c r="K4" s="80"/>
      <c r="L4" s="80"/>
      <c r="M4" s="80"/>
      <c r="N4" s="80"/>
      <c r="O4" s="80"/>
      <c r="P4" s="301"/>
      <c r="Q4" s="301"/>
      <c r="R4" s="552"/>
    </row>
    <row r="5" spans="1:18" ht="15">
      <c r="A5" s="514" t="s">
        <v>277</v>
      </c>
      <c r="B5" s="58"/>
      <c r="C5" s="58"/>
      <c r="D5" s="58"/>
      <c r="E5" s="58"/>
      <c r="F5" s="54" t="s">
        <v>243</v>
      </c>
      <c r="G5" s="369"/>
      <c r="H5" s="93">
        <f>IF('LFA_Programmatic Progress_1A'!D17="Select","",'LFA_Programmatic Progress_1A'!D17)</f>
      </c>
      <c r="I5" s="5" t="s">
        <v>261</v>
      </c>
      <c r="J5" s="506">
        <f>IF('LFA_Programmatic Progress_1A'!F17="Select","",'LFA_Programmatic Progress_1A'!F17)</f>
      </c>
      <c r="K5" s="80"/>
      <c r="L5" s="80"/>
      <c r="M5" s="80"/>
      <c r="N5" s="80"/>
      <c r="O5" s="80"/>
      <c r="P5" s="301"/>
      <c r="Q5" s="301"/>
      <c r="R5" s="552"/>
    </row>
    <row r="6" spans="1:18" ht="15.75" thickBot="1">
      <c r="A6" s="55" t="s">
        <v>278</v>
      </c>
      <c r="B6" s="60"/>
      <c r="C6" s="60"/>
      <c r="D6" s="60"/>
      <c r="E6" s="60"/>
      <c r="F6" s="2366" t="str">
        <f>IF('LFA_Programmatic Progress_1A'!C18="Select","",'LFA_Programmatic Progress_1A'!C18)</f>
        <v>N/A</v>
      </c>
      <c r="G6" s="2367"/>
      <c r="H6" s="2367"/>
      <c r="I6" s="2367"/>
      <c r="J6" s="2368"/>
      <c r="K6" s="80"/>
      <c r="L6" s="80"/>
      <c r="M6" s="80"/>
      <c r="N6" s="80"/>
      <c r="O6" s="80"/>
      <c r="P6" s="301"/>
      <c r="Q6" s="301"/>
      <c r="R6" s="552"/>
    </row>
    <row r="7" spans="1:254" s="849" customFormat="1" ht="15" customHeight="1" thickBot="1">
      <c r="A7" s="1999" t="s">
        <v>242</v>
      </c>
      <c r="B7" s="2226"/>
      <c r="C7" s="2226"/>
      <c r="D7" s="2226"/>
      <c r="E7" s="2000"/>
      <c r="F7" s="2372" t="str">
        <f>IF('PR_Programmatic Progress_1A'!C10="","",'PR_Programmatic Progress_1A'!C10)</f>
        <v>EUR</v>
      </c>
      <c r="G7" s="2373"/>
      <c r="H7" s="2373"/>
      <c r="I7" s="2373"/>
      <c r="J7" s="2373"/>
      <c r="K7" s="1152"/>
      <c r="L7" s="850"/>
      <c r="M7" s="850"/>
      <c r="N7" s="850"/>
      <c r="O7" s="850"/>
      <c r="P7" s="850"/>
      <c r="Q7" s="850"/>
      <c r="R7" s="841"/>
      <c r="S7" s="841"/>
      <c r="T7" s="841"/>
      <c r="U7" s="841"/>
      <c r="V7" s="841"/>
      <c r="W7" s="841"/>
      <c r="X7" s="841"/>
      <c r="Y7" s="841"/>
      <c r="Z7" s="841"/>
      <c r="AA7" s="841"/>
      <c r="AB7" s="841"/>
      <c r="AC7" s="841"/>
      <c r="AD7" s="841"/>
      <c r="AE7" s="841"/>
      <c r="AF7" s="841"/>
      <c r="AG7" s="841"/>
      <c r="AH7" s="841"/>
      <c r="AI7" s="841"/>
      <c r="AJ7" s="841"/>
      <c r="AK7" s="841"/>
      <c r="AL7" s="841"/>
      <c r="AM7" s="841"/>
      <c r="AN7" s="841"/>
      <c r="AO7" s="841"/>
      <c r="AP7" s="841"/>
      <c r="AQ7" s="841"/>
      <c r="AR7" s="841"/>
      <c r="AS7" s="841"/>
      <c r="AT7" s="841"/>
      <c r="AU7" s="841"/>
      <c r="AV7" s="841"/>
      <c r="AW7" s="841"/>
      <c r="AX7" s="841"/>
      <c r="AY7" s="841"/>
      <c r="AZ7" s="841"/>
      <c r="BA7" s="841"/>
      <c r="BB7" s="841"/>
      <c r="BC7" s="841"/>
      <c r="BD7" s="841"/>
      <c r="BE7" s="841"/>
      <c r="BF7" s="841"/>
      <c r="BG7" s="841"/>
      <c r="BH7" s="841"/>
      <c r="BI7" s="841"/>
      <c r="BJ7" s="841"/>
      <c r="BK7" s="841"/>
      <c r="BL7" s="841"/>
      <c r="BM7" s="841"/>
      <c r="BN7" s="841"/>
      <c r="BO7" s="841"/>
      <c r="BP7" s="841"/>
      <c r="BQ7" s="841"/>
      <c r="BR7" s="841"/>
      <c r="BS7" s="841"/>
      <c r="BT7" s="841"/>
      <c r="BU7" s="841"/>
      <c r="BV7" s="841"/>
      <c r="BW7" s="841"/>
      <c r="BX7" s="841"/>
      <c r="BY7" s="841"/>
      <c r="BZ7" s="841"/>
      <c r="CA7" s="841"/>
      <c r="CB7" s="841"/>
      <c r="CC7" s="841"/>
      <c r="CD7" s="841"/>
      <c r="CE7" s="841"/>
      <c r="CF7" s="841"/>
      <c r="CG7" s="841"/>
      <c r="CH7" s="841"/>
      <c r="CI7" s="841"/>
      <c r="CJ7" s="841"/>
      <c r="CK7" s="841"/>
      <c r="CL7" s="841"/>
      <c r="CM7" s="841"/>
      <c r="CN7" s="841"/>
      <c r="CO7" s="841"/>
      <c r="CP7" s="841"/>
      <c r="CQ7" s="841"/>
      <c r="CR7" s="841"/>
      <c r="CS7" s="841"/>
      <c r="CT7" s="841"/>
      <c r="CU7" s="841"/>
      <c r="CV7" s="841"/>
      <c r="CW7" s="841"/>
      <c r="CX7" s="841"/>
      <c r="CY7" s="841"/>
      <c r="CZ7" s="841"/>
      <c r="DA7" s="841"/>
      <c r="DB7" s="841"/>
      <c r="DC7" s="841"/>
      <c r="DD7" s="841"/>
      <c r="DE7" s="841"/>
      <c r="DF7" s="841"/>
      <c r="DG7" s="841"/>
      <c r="DH7" s="841"/>
      <c r="DI7" s="841"/>
      <c r="DJ7" s="841"/>
      <c r="DK7" s="841"/>
      <c r="DL7" s="841"/>
      <c r="DM7" s="841"/>
      <c r="DN7" s="841"/>
      <c r="DO7" s="841"/>
      <c r="DP7" s="841"/>
      <c r="DQ7" s="841"/>
      <c r="DR7" s="841"/>
      <c r="DS7" s="841"/>
      <c r="DT7" s="841"/>
      <c r="DU7" s="841"/>
      <c r="DV7" s="841"/>
      <c r="DW7" s="841"/>
      <c r="DX7" s="841"/>
      <c r="DY7" s="841"/>
      <c r="DZ7" s="841"/>
      <c r="EA7" s="841"/>
      <c r="EB7" s="841"/>
      <c r="EC7" s="841"/>
      <c r="ED7" s="841"/>
      <c r="EE7" s="841"/>
      <c r="EF7" s="841"/>
      <c r="EG7" s="841"/>
      <c r="EH7" s="841"/>
      <c r="EI7" s="841"/>
      <c r="EJ7" s="841"/>
      <c r="EK7" s="841"/>
      <c r="EL7" s="841"/>
      <c r="EM7" s="841"/>
      <c r="EN7" s="841"/>
      <c r="EO7" s="841"/>
      <c r="EP7" s="841"/>
      <c r="EQ7" s="841"/>
      <c r="ER7" s="841"/>
      <c r="ES7" s="841"/>
      <c r="ET7" s="841"/>
      <c r="EU7" s="841"/>
      <c r="EV7" s="841"/>
      <c r="EW7" s="841"/>
      <c r="EX7" s="841"/>
      <c r="EY7" s="841"/>
      <c r="EZ7" s="841"/>
      <c r="FA7" s="841"/>
      <c r="FB7" s="841"/>
      <c r="FC7" s="841"/>
      <c r="FD7" s="841"/>
      <c r="FE7" s="841"/>
      <c r="FF7" s="841"/>
      <c r="FG7" s="841"/>
      <c r="FH7" s="841"/>
      <c r="FI7" s="841"/>
      <c r="FJ7" s="841"/>
      <c r="FK7" s="841"/>
      <c r="FL7" s="841"/>
      <c r="FM7" s="841"/>
      <c r="FN7" s="841"/>
      <c r="FO7" s="841"/>
      <c r="FP7" s="841"/>
      <c r="FQ7" s="841"/>
      <c r="FR7" s="841"/>
      <c r="FS7" s="841"/>
      <c r="FT7" s="841"/>
      <c r="FU7" s="841"/>
      <c r="FV7" s="841"/>
      <c r="FW7" s="841"/>
      <c r="FX7" s="841"/>
      <c r="FY7" s="841"/>
      <c r="FZ7" s="841"/>
      <c r="GA7" s="841"/>
      <c r="GB7" s="841"/>
      <c r="GC7" s="841"/>
      <c r="GD7" s="841"/>
      <c r="GE7" s="841"/>
      <c r="GF7" s="841"/>
      <c r="GG7" s="841"/>
      <c r="GH7" s="841"/>
      <c r="GI7" s="841"/>
      <c r="GJ7" s="841"/>
      <c r="GK7" s="841"/>
      <c r="GL7" s="841"/>
      <c r="GM7" s="841"/>
      <c r="GN7" s="841"/>
      <c r="GO7" s="841"/>
      <c r="GP7" s="841"/>
      <c r="GQ7" s="841"/>
      <c r="GR7" s="841"/>
      <c r="GS7" s="841"/>
      <c r="GT7" s="841"/>
      <c r="GU7" s="841"/>
      <c r="GV7" s="841"/>
      <c r="GW7" s="841"/>
      <c r="GX7" s="841"/>
      <c r="GY7" s="841"/>
      <c r="GZ7" s="841"/>
      <c r="HA7" s="841"/>
      <c r="HB7" s="841"/>
      <c r="HC7" s="841"/>
      <c r="HD7" s="841"/>
      <c r="HE7" s="841"/>
      <c r="HF7" s="841"/>
      <c r="HG7" s="841"/>
      <c r="HH7" s="841"/>
      <c r="HI7" s="841"/>
      <c r="HJ7" s="841"/>
      <c r="HK7" s="841"/>
      <c r="HL7" s="841"/>
      <c r="HM7" s="841"/>
      <c r="HN7" s="841"/>
      <c r="HO7" s="841"/>
      <c r="HP7" s="841"/>
      <c r="HQ7" s="841"/>
      <c r="HR7" s="841"/>
      <c r="HS7" s="841"/>
      <c r="HT7" s="841"/>
      <c r="HU7" s="841"/>
      <c r="HV7" s="841"/>
      <c r="HW7" s="841"/>
      <c r="HX7" s="841"/>
      <c r="HY7" s="841"/>
      <c r="HZ7" s="841"/>
      <c r="IA7" s="841"/>
      <c r="IB7" s="841"/>
      <c r="IC7" s="841"/>
      <c r="ID7" s="841"/>
      <c r="IE7" s="841"/>
      <c r="IF7" s="841"/>
      <c r="IG7" s="841"/>
      <c r="IH7" s="841"/>
      <c r="II7" s="841"/>
      <c r="IJ7" s="841"/>
      <c r="IK7" s="841"/>
      <c r="IL7" s="841"/>
      <c r="IM7" s="841"/>
      <c r="IN7" s="841"/>
      <c r="IO7" s="841"/>
      <c r="IP7" s="841"/>
      <c r="IQ7" s="841"/>
      <c r="IR7" s="841"/>
      <c r="IS7" s="841"/>
      <c r="IT7" s="841"/>
    </row>
    <row r="8" spans="1:18" s="750" customFormat="1" ht="15">
      <c r="A8" s="788"/>
      <c r="B8" s="789"/>
      <c r="C8" s="789"/>
      <c r="D8" s="789"/>
      <c r="E8" s="789"/>
      <c r="F8" s="790"/>
      <c r="G8" s="791"/>
      <c r="H8" s="791"/>
      <c r="I8" s="792"/>
      <c r="J8" s="790"/>
      <c r="K8" s="75"/>
      <c r="L8" s="793"/>
      <c r="M8" s="793"/>
      <c r="N8" s="793"/>
      <c r="O8" s="794"/>
      <c r="P8" s="553"/>
      <c r="Q8" s="553"/>
      <c r="R8" s="1021"/>
    </row>
    <row r="9" spans="1:18" s="750" customFormat="1" ht="20.25">
      <c r="A9" s="66" t="s">
        <v>231</v>
      </c>
      <c r="B9" s="795"/>
      <c r="C9" s="796"/>
      <c r="D9" s="796"/>
      <c r="E9" s="796"/>
      <c r="F9" s="797"/>
      <c r="G9" s="797"/>
      <c r="H9" s="797"/>
      <c r="I9" s="798"/>
      <c r="J9" s="799"/>
      <c r="K9" s="800"/>
      <c r="L9" s="800"/>
      <c r="M9" s="613"/>
      <c r="N9" s="800"/>
      <c r="O9" s="800"/>
      <c r="P9" s="553"/>
      <c r="Q9" s="553"/>
      <c r="R9" s="1021"/>
    </row>
    <row r="10" spans="1:18" s="750" customFormat="1" ht="7.5" customHeight="1">
      <c r="A10" s="66"/>
      <c r="B10" s="827"/>
      <c r="C10" s="796"/>
      <c r="D10" s="796"/>
      <c r="E10" s="796"/>
      <c r="F10" s="829"/>
      <c r="G10" s="829"/>
      <c r="H10" s="828"/>
      <c r="I10" s="828"/>
      <c r="J10" s="829"/>
      <c r="K10" s="830"/>
      <c r="L10" s="830"/>
      <c r="M10" s="830"/>
      <c r="N10" s="830"/>
      <c r="O10" s="88"/>
      <c r="P10" s="553"/>
      <c r="Q10" s="553"/>
      <c r="R10" s="1021"/>
    </row>
    <row r="11" spans="1:18" ht="12.75">
      <c r="A11" s="756"/>
      <c r="B11" s="633"/>
      <c r="C11" s="633"/>
      <c r="D11" s="633"/>
      <c r="E11" s="633"/>
      <c r="F11" s="72"/>
      <c r="G11" s="72"/>
      <c r="H11" s="831"/>
      <c r="I11" s="633"/>
      <c r="J11" s="633"/>
      <c r="K11" s="633"/>
      <c r="L11" s="72"/>
      <c r="M11" s="755"/>
      <c r="N11" s="72"/>
      <c r="O11" s="755"/>
      <c r="P11" s="801"/>
      <c r="Q11" s="633"/>
      <c r="R11" s="72"/>
    </row>
    <row r="12" spans="1:18" ht="21.75" customHeight="1">
      <c r="A12" s="882" t="s">
        <v>67</v>
      </c>
      <c r="B12" s="504"/>
      <c r="C12" s="504"/>
      <c r="D12" s="504"/>
      <c r="E12" s="504"/>
      <c r="F12" s="504"/>
      <c r="G12" s="504"/>
      <c r="H12" s="504"/>
      <c r="I12" s="504"/>
      <c r="J12" s="504"/>
      <c r="K12" s="504"/>
      <c r="L12" s="504"/>
      <c r="M12" s="504"/>
      <c r="N12" s="504"/>
      <c r="O12" s="504"/>
      <c r="P12" s="504"/>
      <c r="Q12" s="504"/>
      <c r="R12" s="504"/>
    </row>
    <row r="13" spans="1:18" ht="15">
      <c r="A13" s="2388"/>
      <c r="B13" s="2388"/>
      <c r="C13" s="2388"/>
      <c r="D13" s="2388"/>
      <c r="E13" s="2388"/>
      <c r="F13" s="2388"/>
      <c r="G13" s="2388"/>
      <c r="H13" s="2388"/>
      <c r="I13" s="2388"/>
      <c r="J13" s="2388"/>
      <c r="K13" s="2388"/>
      <c r="L13" s="2388"/>
      <c r="M13" s="2388"/>
      <c r="N13" s="2388"/>
      <c r="O13" s="2388"/>
      <c r="P13" s="2388"/>
      <c r="Q13" s="2388"/>
      <c r="R13" s="2388"/>
    </row>
    <row r="14" spans="1:18" ht="15">
      <c r="A14" s="265" t="s">
        <v>262</v>
      </c>
      <c r="B14" s="516"/>
      <c r="C14" s="516"/>
      <c r="D14" s="516"/>
      <c r="E14" s="516"/>
      <c r="F14" s="516"/>
      <c r="G14" s="370"/>
      <c r="H14" s="516"/>
      <c r="I14" s="516"/>
      <c r="J14" s="516"/>
      <c r="K14" s="516"/>
      <c r="L14" s="516"/>
      <c r="M14" s="516"/>
      <c r="N14" s="516"/>
      <c r="O14" s="516"/>
      <c r="P14" s="516"/>
      <c r="Q14" s="516"/>
      <c r="R14" s="335"/>
    </row>
    <row r="15" spans="1:18" ht="15">
      <c r="A15" s="266" t="s">
        <v>9</v>
      </c>
      <c r="B15" s="261"/>
      <c r="C15" s="261"/>
      <c r="D15" s="261"/>
      <c r="E15" s="261"/>
      <c r="F15" s="261"/>
      <c r="G15" s="371"/>
      <c r="H15" s="261"/>
      <c r="I15" s="261"/>
      <c r="J15" s="261"/>
      <c r="K15" s="261"/>
      <c r="L15" s="261"/>
      <c r="M15" s="261"/>
      <c r="N15" s="261"/>
      <c r="O15" s="261"/>
      <c r="P15" s="261"/>
      <c r="Q15" s="261"/>
      <c r="R15" s="1061"/>
    </row>
    <row r="16" spans="1:18" ht="29.25" customHeight="1">
      <c r="A16" s="257" t="s">
        <v>496</v>
      </c>
      <c r="B16" s="276"/>
      <c r="C16" s="1187"/>
      <c r="D16" s="1187"/>
      <c r="E16" s="1187"/>
      <c r="F16" s="267">
        <f>IF('PR_Programmatic Progress_1A'!D17="","",'PR_Programmatic Progress_1A'!D17)</f>
      </c>
      <c r="G16" s="372"/>
      <c r="H16" s="272" t="s">
        <v>257</v>
      </c>
      <c r="I16" s="267">
        <f>IF('PR_Programmatic Progress_1A'!F17="","",'PR_Programmatic Progress_1A'!F17)</f>
      </c>
      <c r="J16" s="268"/>
      <c r="K16" s="665" t="s">
        <v>38</v>
      </c>
      <c r="L16" s="641"/>
      <c r="M16" s="438">
        <f>+'PR_Disbursement Request_5B'!K16</f>
        <v>0</v>
      </c>
      <c r="N16" s="641"/>
      <c r="O16" s="664" t="s">
        <v>388</v>
      </c>
      <c r="P16" s="443">
        <f>+'PR_Disbursement Request_5B'!N16</f>
        <v>0</v>
      </c>
      <c r="Q16" s="444"/>
      <c r="R16" s="1062"/>
    </row>
    <row r="17" spans="1:18" ht="10.5" customHeight="1">
      <c r="A17" s="354"/>
      <c r="B17" s="354"/>
      <c r="C17" s="1187"/>
      <c r="D17" s="1187"/>
      <c r="E17" s="1187"/>
      <c r="F17" s="1204"/>
      <c r="G17" s="372"/>
      <c r="H17" s="372"/>
      <c r="I17" s="389"/>
      <c r="J17" s="353"/>
      <c r="K17" s="665"/>
      <c r="L17" s="642"/>
      <c r="M17" s="439"/>
      <c r="N17" s="642"/>
      <c r="O17" s="383"/>
      <c r="P17" s="445"/>
      <c r="Q17" s="446"/>
      <c r="R17" s="1063"/>
    </row>
    <row r="18" spans="1:18" ht="29.25" customHeight="1">
      <c r="A18" s="276"/>
      <c r="B18" s="276"/>
      <c r="C18" s="1187"/>
      <c r="D18" s="1187"/>
      <c r="E18" s="1187"/>
      <c r="F18" s="1204"/>
      <c r="G18" s="373"/>
      <c r="H18" s="273"/>
      <c r="I18" s="388"/>
      <c r="J18" s="268"/>
      <c r="K18" s="1199" t="s">
        <v>43</v>
      </c>
      <c r="L18" s="642"/>
      <c r="M18" s="440"/>
      <c r="N18" s="642"/>
      <c r="O18" s="1202" t="s">
        <v>389</v>
      </c>
      <c r="P18" s="440"/>
      <c r="Q18" s="444"/>
      <c r="R18" s="452"/>
    </row>
    <row r="19" spans="1:17" ht="14.25">
      <c r="A19" s="257" t="s">
        <v>565</v>
      </c>
      <c r="B19" s="276"/>
      <c r="C19" s="1205"/>
      <c r="D19" s="1205"/>
      <c r="E19" s="1205"/>
      <c r="F19" s="275"/>
      <c r="G19" s="374"/>
      <c r="H19" s="263"/>
      <c r="I19" s="274"/>
      <c r="J19" s="268"/>
      <c r="K19" s="1341"/>
      <c r="L19" s="270"/>
      <c r="M19" s="441"/>
      <c r="N19" s="270"/>
      <c r="O19" s="1342"/>
      <c r="P19" s="447"/>
      <c r="Q19" s="448"/>
    </row>
    <row r="20" spans="1:17" ht="28.5" customHeight="1">
      <c r="A20" s="1230" t="s">
        <v>556</v>
      </c>
      <c r="B20" s="276"/>
      <c r="C20" s="1187"/>
      <c r="D20" s="1187"/>
      <c r="E20" s="1187"/>
      <c r="F20" s="267">
        <f>IF(I16="","",I16+1)</f>
      </c>
      <c r="G20" s="374"/>
      <c r="H20" s="271" t="s">
        <v>257</v>
      </c>
      <c r="I20" s="267">
        <f>IF(F20="","",DATE(YEAR(F20),MONTH(F20)+3,DAY(F20)-1))</f>
      </c>
      <c r="J20" s="268"/>
      <c r="K20" s="1199" t="s">
        <v>38</v>
      </c>
      <c r="L20" s="643"/>
      <c r="M20" s="442">
        <f>+'PR_Disbursement Request_5B'!K18</f>
        <v>0</v>
      </c>
      <c r="N20" s="643"/>
      <c r="O20" s="1343" t="s">
        <v>388</v>
      </c>
      <c r="P20" s="442">
        <f>+'PR_Disbursement Request_5B'!N18</f>
        <v>0</v>
      </c>
      <c r="Q20" s="449"/>
    </row>
    <row r="21" spans="1:18" ht="19.5" customHeight="1">
      <c r="A21" s="1186"/>
      <c r="B21" s="353"/>
      <c r="C21" s="1198"/>
      <c r="D21" s="1198"/>
      <c r="E21" s="1198"/>
      <c r="F21" s="375"/>
      <c r="G21" s="372"/>
      <c r="H21" s="372"/>
      <c r="I21" s="389"/>
      <c r="J21" s="353"/>
      <c r="K21" s="1199"/>
      <c r="L21" s="642"/>
      <c r="M21" s="439"/>
      <c r="N21" s="642"/>
      <c r="O21" s="1202"/>
      <c r="P21" s="445"/>
      <c r="Q21" s="450"/>
      <c r="R21" s="1218" t="s">
        <v>203</v>
      </c>
    </row>
    <row r="22" spans="2:18" ht="32.25" customHeight="1">
      <c r="B22" s="268"/>
      <c r="C22" s="1206"/>
      <c r="D22" s="1206"/>
      <c r="E22" s="1206"/>
      <c r="F22" s="268"/>
      <c r="G22" s="268"/>
      <c r="H22" s="268"/>
      <c r="I22" s="268"/>
      <c r="J22" s="268"/>
      <c r="K22" s="1199" t="s">
        <v>43</v>
      </c>
      <c r="L22" s="642"/>
      <c r="M22" s="440"/>
      <c r="N22" s="642"/>
      <c r="O22" s="1202" t="s">
        <v>389</v>
      </c>
      <c r="P22" s="440"/>
      <c r="Q22" s="451"/>
      <c r="R22" s="1214">
        <f>P16+P20+P26</f>
        <v>0</v>
      </c>
    </row>
    <row r="23" spans="1:18" s="1194" customFormat="1" ht="33" customHeight="1">
      <c r="A23" s="257" t="s">
        <v>575</v>
      </c>
      <c r="B23" s="1187"/>
      <c r="C23" s="1187"/>
      <c r="D23" s="1187"/>
      <c r="E23" s="1187"/>
      <c r="G23" s="1187"/>
      <c r="H23" s="1187"/>
      <c r="I23" s="1188"/>
      <c r="J23" s="1187"/>
      <c r="K23" s="1187"/>
      <c r="L23" s="1189"/>
      <c r="M23" s="1190"/>
      <c r="N23" s="1191"/>
      <c r="O23" s="1189"/>
      <c r="P23" s="1192"/>
      <c r="Q23" s="1193"/>
      <c r="R23" s="1344" t="s">
        <v>204</v>
      </c>
    </row>
    <row r="24" spans="1:18" s="1194" customFormat="1" ht="31.5" customHeight="1">
      <c r="A24" s="244"/>
      <c r="B24" s="1187"/>
      <c r="C24" s="1227"/>
      <c r="D24" s="1208"/>
      <c r="E24" s="1208"/>
      <c r="F24" s="1188"/>
      <c r="G24" s="1188"/>
      <c r="H24" s="1187"/>
      <c r="I24" s="1187"/>
      <c r="J24" s="1189"/>
      <c r="K24" s="1190"/>
      <c r="L24" s="1191"/>
      <c r="M24" s="1189"/>
      <c r="N24" s="1192"/>
      <c r="O24" s="1193"/>
      <c r="R24" s="1214">
        <f>P18+P22+P28</f>
        <v>0</v>
      </c>
    </row>
    <row r="25" spans="1:18" s="1194" customFormat="1" ht="12.75" customHeight="1">
      <c r="A25" s="1186"/>
      <c r="B25" s="1187"/>
      <c r="C25" s="1187"/>
      <c r="D25" s="1226"/>
      <c r="E25" s="1208"/>
      <c r="F25" s="1188"/>
      <c r="G25" s="1188"/>
      <c r="H25" s="1187"/>
      <c r="I25" s="1187"/>
      <c r="J25" s="1189"/>
      <c r="K25" s="1190"/>
      <c r="L25" s="1191"/>
      <c r="M25" s="1189"/>
      <c r="N25" s="1192"/>
      <c r="O25" s="1193"/>
      <c r="R25" s="1193"/>
    </row>
    <row r="26" spans="1:18" s="1194" customFormat="1" ht="27.75" customHeight="1">
      <c r="A26" s="1186" t="s">
        <v>557</v>
      </c>
      <c r="B26" s="1187"/>
      <c r="C26" s="1187"/>
      <c r="D26" s="1187"/>
      <c r="E26" s="1187"/>
      <c r="F26" s="334">
        <f>IF(I20="","",I20+1)</f>
      </c>
      <c r="G26" s="1187"/>
      <c r="H26" s="1207" t="s">
        <v>257</v>
      </c>
      <c r="I26" s="1196">
        <f>'PR_Disbursement Request_5B'!H22</f>
      </c>
      <c r="J26" s="1187"/>
      <c r="K26" s="1187" t="s">
        <v>42</v>
      </c>
      <c r="L26" s="1187"/>
      <c r="M26" s="1215">
        <f>'PR_Disbursement Request_5B'!K22</f>
        <v>0</v>
      </c>
      <c r="N26" s="1189"/>
      <c r="O26" s="1190" t="s">
        <v>273</v>
      </c>
      <c r="P26" s="1216">
        <f>'PR_Disbursement Request_5B'!N22</f>
        <v>0</v>
      </c>
      <c r="Q26" s="1192"/>
      <c r="R26" s="1193"/>
    </row>
    <row r="27" spans="1:16" s="1049" customFormat="1" ht="12" customHeight="1">
      <c r="A27" s="1195"/>
      <c r="B27" s="1198"/>
      <c r="C27" s="1198"/>
      <c r="D27" s="1198"/>
      <c r="E27" s="1198"/>
      <c r="F27" s="1198"/>
      <c r="G27" s="1198"/>
      <c r="H27" s="1198"/>
      <c r="I27" s="1199"/>
      <c r="J27" s="1200"/>
      <c r="K27" s="1201"/>
      <c r="L27" s="1200"/>
      <c r="M27" s="1202"/>
      <c r="N27" s="1201"/>
      <c r="O27" s="1203"/>
      <c r="P27" s="1193"/>
    </row>
    <row r="28" spans="1:18" s="1049" customFormat="1" ht="32.25" customHeight="1">
      <c r="A28" s="1186"/>
      <c r="B28" s="1198"/>
      <c r="C28" s="1198"/>
      <c r="D28" s="1198"/>
      <c r="E28" s="1198"/>
      <c r="F28" s="1198"/>
      <c r="G28" s="1198"/>
      <c r="H28" s="1198"/>
      <c r="I28" s="1198"/>
      <c r="J28" s="1198"/>
      <c r="K28" s="1199" t="s">
        <v>43</v>
      </c>
      <c r="L28" s="642"/>
      <c r="M28" s="440"/>
      <c r="N28" s="642"/>
      <c r="O28" s="1202" t="s">
        <v>389</v>
      </c>
      <c r="P28" s="440"/>
      <c r="Q28" s="1203"/>
      <c r="R28" s="1193"/>
    </row>
    <row r="29" spans="1:18" s="1049" customFormat="1" ht="9.75" customHeight="1">
      <c r="A29" s="1186"/>
      <c r="B29" s="1198"/>
      <c r="C29" s="1198"/>
      <c r="D29" s="1198"/>
      <c r="E29" s="1198"/>
      <c r="F29" s="1198"/>
      <c r="G29" s="1198"/>
      <c r="H29" s="1198"/>
      <c r="I29" s="1198"/>
      <c r="J29" s="1198"/>
      <c r="K29" s="1199"/>
      <c r="L29" s="1200"/>
      <c r="M29" s="1201"/>
      <c r="N29" s="1200"/>
      <c r="O29" s="1202"/>
      <c r="P29" s="1201"/>
      <c r="Q29" s="1203"/>
      <c r="R29" s="1193"/>
    </row>
    <row r="30" spans="1:18" s="1213" customFormat="1" ht="31.5" customHeight="1">
      <c r="A30" s="2397" t="s">
        <v>576</v>
      </c>
      <c r="B30" s="2397"/>
      <c r="C30" s="2397"/>
      <c r="D30" s="2397"/>
      <c r="E30" s="2397"/>
      <c r="F30" s="2397"/>
      <c r="G30" s="2397"/>
      <c r="H30" s="2397"/>
      <c r="I30" s="2397"/>
      <c r="J30" s="2397"/>
      <c r="K30" s="2397"/>
      <c r="L30" s="2397"/>
      <c r="M30" s="2397"/>
      <c r="N30" s="2397"/>
      <c r="O30" s="2397"/>
      <c r="P30" s="2397"/>
      <c r="Q30" s="2398"/>
      <c r="R30" s="1212"/>
    </row>
    <row r="31" spans="1:18" s="1213" customFormat="1" ht="33" customHeight="1">
      <c r="A31" s="2397" t="s">
        <v>558</v>
      </c>
      <c r="B31" s="2397"/>
      <c r="C31" s="2397"/>
      <c r="D31" s="2397"/>
      <c r="E31" s="2397"/>
      <c r="F31" s="2397"/>
      <c r="G31" s="2397"/>
      <c r="H31" s="2397"/>
      <c r="I31" s="2397"/>
      <c r="J31" s="2397"/>
      <c r="K31" s="2397"/>
      <c r="L31" s="2397"/>
      <c r="M31" s="2397"/>
      <c r="N31" s="2397"/>
      <c r="O31" s="2397"/>
      <c r="P31" s="2397"/>
      <c r="Q31" s="2397"/>
      <c r="R31" s="1212"/>
    </row>
    <row r="32" spans="1:18" s="1049" customFormat="1" ht="14.25">
      <c r="A32" s="1209"/>
      <c r="B32" s="1198"/>
      <c r="C32" s="1198"/>
      <c r="D32" s="1198"/>
      <c r="E32" s="1198"/>
      <c r="F32" s="1198"/>
      <c r="G32" s="1198"/>
      <c r="H32" s="1210"/>
      <c r="I32" s="1210"/>
      <c r="J32" s="1210"/>
      <c r="K32" s="1198"/>
      <c r="L32" s="1211"/>
      <c r="M32" s="1211"/>
      <c r="N32" s="1211"/>
      <c r="O32" s="1211"/>
      <c r="P32" s="1211"/>
      <c r="Q32" s="1211"/>
      <c r="R32" s="1211"/>
    </row>
    <row r="33" spans="1:18" ht="20.25" customHeight="1">
      <c r="A33" s="2391" t="s">
        <v>152</v>
      </c>
      <c r="B33" s="2392"/>
      <c r="C33" s="2392"/>
      <c r="D33" s="2392"/>
      <c r="E33" s="2392"/>
      <c r="F33" s="2392"/>
      <c r="G33" s="2393"/>
      <c r="H33" s="2402">
        <f>IF('PR_Disbursement Request_5B'!I27="","",'PR_Disbursement Request_5B'!I27)</f>
      </c>
      <c r="I33" s="2403"/>
      <c r="J33" s="2403"/>
      <c r="K33" s="2403"/>
      <c r="L33" s="2403"/>
      <c r="M33" s="2403"/>
      <c r="N33" s="2403"/>
      <c r="O33" s="2403"/>
      <c r="P33" s="2403"/>
      <c r="Q33" s="2403"/>
      <c r="R33" s="2404"/>
    </row>
    <row r="34" spans="1:18" ht="93" customHeight="1">
      <c r="A34" s="2394"/>
      <c r="B34" s="2395"/>
      <c r="C34" s="2395"/>
      <c r="D34" s="2395"/>
      <c r="E34" s="2395"/>
      <c r="F34" s="2395"/>
      <c r="G34" s="2396"/>
      <c r="H34" s="2405"/>
      <c r="I34" s="2406"/>
      <c r="J34" s="2406"/>
      <c r="K34" s="2406"/>
      <c r="L34" s="2406"/>
      <c r="M34" s="2406"/>
      <c r="N34" s="2406"/>
      <c r="O34" s="2406"/>
      <c r="P34" s="2406"/>
      <c r="Q34" s="2406"/>
      <c r="R34" s="2407"/>
    </row>
    <row r="35" spans="1:18" ht="152.25" customHeight="1">
      <c r="A35" s="2377" t="s">
        <v>613</v>
      </c>
      <c r="B35" s="2378"/>
      <c r="C35" s="2378"/>
      <c r="D35" s="2378"/>
      <c r="E35" s="2378"/>
      <c r="F35" s="2378"/>
      <c r="G35" s="2379"/>
      <c r="H35" s="2336"/>
      <c r="I35" s="1891"/>
      <c r="J35" s="1891"/>
      <c r="K35" s="1891"/>
      <c r="L35" s="1891"/>
      <c r="M35" s="1891"/>
      <c r="N35" s="1891"/>
      <c r="O35" s="1891"/>
      <c r="P35" s="1891"/>
      <c r="Q35" s="1891"/>
      <c r="R35" s="1892"/>
    </row>
    <row r="36" spans="1:18" ht="97.5" customHeight="1">
      <c r="A36" s="2380"/>
      <c r="B36" s="2381"/>
      <c r="C36" s="2381"/>
      <c r="D36" s="2381"/>
      <c r="E36" s="2381"/>
      <c r="F36" s="2381"/>
      <c r="G36" s="2382"/>
      <c r="H36" s="1896"/>
      <c r="I36" s="1897"/>
      <c r="J36" s="1897"/>
      <c r="K36" s="1897"/>
      <c r="L36" s="1897"/>
      <c r="M36" s="1897"/>
      <c r="N36" s="1897"/>
      <c r="O36" s="1897"/>
      <c r="P36" s="1897"/>
      <c r="Q36" s="1897"/>
      <c r="R36" s="1898"/>
    </row>
    <row r="37" spans="1:18" ht="14.25">
      <c r="A37" s="281"/>
      <c r="B37" s="281"/>
      <c r="C37" s="281"/>
      <c r="D37" s="281"/>
      <c r="E37" s="281"/>
      <c r="F37" s="281"/>
      <c r="G37" s="281"/>
      <c r="H37" s="281"/>
      <c r="I37" s="281"/>
      <c r="J37" s="281"/>
      <c r="K37" s="281"/>
      <c r="L37" s="281"/>
      <c r="M37" s="1375"/>
      <c r="N37" s="281"/>
      <c r="O37" s="281"/>
      <c r="P37" s="1377"/>
      <c r="Q37" s="1375"/>
      <c r="R37" s="1378"/>
    </row>
    <row r="38" spans="1:18" s="1049" customFormat="1" ht="14.25">
      <c r="A38" s="1198"/>
      <c r="B38" s="1198"/>
      <c r="C38" s="1198"/>
      <c r="D38" s="1198"/>
      <c r="E38" s="1198"/>
      <c r="F38" s="1198"/>
      <c r="G38" s="1198"/>
      <c r="H38" s="1198"/>
      <c r="I38" s="1198"/>
      <c r="J38" s="1376"/>
      <c r="K38" s="1376"/>
      <c r="L38" s="1376"/>
      <c r="M38" s="1376"/>
      <c r="N38" s="1376"/>
      <c r="O38" s="1376"/>
      <c r="P38" s="1376"/>
      <c r="Q38" s="1376"/>
      <c r="R38" s="1376"/>
    </row>
    <row r="39" spans="1:18" ht="27.75" customHeight="1">
      <c r="A39" s="2383" t="s">
        <v>255</v>
      </c>
      <c r="B39" s="2418" t="s">
        <v>536</v>
      </c>
      <c r="C39" s="2419"/>
      <c r="D39" s="2419"/>
      <c r="E39" s="2419"/>
      <c r="F39" s="2419"/>
      <c r="G39" s="2419"/>
      <c r="H39" s="2419"/>
      <c r="I39" s="2420"/>
      <c r="J39" s="460" t="s">
        <v>385</v>
      </c>
      <c r="K39" s="1345" t="s">
        <v>386</v>
      </c>
      <c r="L39" s="2369" t="s">
        <v>225</v>
      </c>
      <c r="M39" s="2370"/>
      <c r="N39" s="2370"/>
      <c r="O39" s="2370"/>
      <c r="P39" s="2370"/>
      <c r="Q39" s="2370"/>
      <c r="R39" s="2371"/>
    </row>
    <row r="40" spans="1:18" ht="42" customHeight="1">
      <c r="A40" s="2384"/>
      <c r="B40" s="2421"/>
      <c r="C40" s="2422"/>
      <c r="D40" s="2422"/>
      <c r="E40" s="2422"/>
      <c r="F40" s="2422"/>
      <c r="G40" s="2422"/>
      <c r="H40" s="2422"/>
      <c r="I40" s="2423"/>
      <c r="J40" s="783">
        <f>+'LFA_Cash Reconciliation_5A'!F24</f>
        <v>553437.7666078999</v>
      </c>
      <c r="K40" s="783">
        <f>+'LFA_Cash Reconciliation_5A'!G24</f>
        <v>0</v>
      </c>
      <c r="L40" s="2374"/>
      <c r="M40" s="2375"/>
      <c r="N40" s="2375"/>
      <c r="O40" s="2375"/>
      <c r="P40" s="2375"/>
      <c r="Q40" s="2375"/>
      <c r="R40" s="2376"/>
    </row>
    <row r="41" spans="1:18" ht="39" customHeight="1">
      <c r="A41" s="2384"/>
      <c r="B41" s="2389" t="s">
        <v>517</v>
      </c>
      <c r="C41" s="2390"/>
      <c r="D41" s="2390"/>
      <c r="E41" s="2390"/>
      <c r="F41" s="2390"/>
      <c r="G41" s="2390"/>
      <c r="H41" s="2390"/>
      <c r="I41" s="2390"/>
      <c r="J41" s="784">
        <f>+'PR_Disbursement Request_5B'!N33</f>
        <v>0</v>
      </c>
      <c r="K41" s="785"/>
      <c r="L41" s="2374"/>
      <c r="M41" s="2375"/>
      <c r="N41" s="2375"/>
      <c r="O41" s="2375"/>
      <c r="P41" s="2375"/>
      <c r="Q41" s="2375"/>
      <c r="R41" s="2376"/>
    </row>
    <row r="42" spans="1:18" ht="39" customHeight="1">
      <c r="A42" s="2385"/>
      <c r="B42" s="2386" t="s">
        <v>518</v>
      </c>
      <c r="C42" s="2387"/>
      <c r="D42" s="2387"/>
      <c r="E42" s="2387"/>
      <c r="F42" s="2387"/>
      <c r="G42" s="2387"/>
      <c r="H42" s="2387"/>
      <c r="I42" s="2387"/>
      <c r="J42" s="786">
        <f>+'PR_Disbursement Request_5B'!N34</f>
        <v>0</v>
      </c>
      <c r="K42" s="787"/>
      <c r="L42" s="2374"/>
      <c r="M42" s="2375"/>
      <c r="N42" s="2375"/>
      <c r="O42" s="2375"/>
      <c r="P42" s="2375"/>
      <c r="Q42" s="2375"/>
      <c r="R42" s="2376"/>
    </row>
    <row r="43" spans="1:18" ht="29.25" customHeight="1">
      <c r="A43" s="461"/>
      <c r="B43" s="459"/>
      <c r="C43" s="459"/>
      <c r="D43" s="459"/>
      <c r="E43" s="459"/>
      <c r="F43" s="459"/>
      <c r="G43" s="459"/>
      <c r="H43" s="459"/>
      <c r="I43" s="459"/>
      <c r="J43" s="460" t="s">
        <v>390</v>
      </c>
      <c r="K43" s="1345" t="s">
        <v>391</v>
      </c>
      <c r="L43" s="2399"/>
      <c r="M43" s="2400"/>
      <c r="N43" s="2400"/>
      <c r="O43" s="2400"/>
      <c r="P43" s="2400"/>
      <c r="Q43" s="2400"/>
      <c r="R43" s="2401"/>
    </row>
    <row r="44" spans="1:18" ht="65.25" customHeight="1">
      <c r="A44" s="2408" t="s">
        <v>519</v>
      </c>
      <c r="B44" s="2409"/>
      <c r="C44" s="2409"/>
      <c r="D44" s="2409"/>
      <c r="E44" s="2409"/>
      <c r="F44" s="2409"/>
      <c r="G44" s="2409"/>
      <c r="H44" s="2409"/>
      <c r="I44" s="2409"/>
      <c r="J44" s="485">
        <f>IF(R22=0,0,IF(R22-J40-J41-J42&lt;0,0,R22-J40-J41-J42))</f>
        <v>0</v>
      </c>
      <c r="K44" s="485">
        <f>IF(R24=0,0,IF(R24-K40-K41-K42&lt;0,0,R24-K40-K41-K42))</f>
        <v>0</v>
      </c>
      <c r="L44" s="2424"/>
      <c r="M44" s="2425"/>
      <c r="N44" s="2425"/>
      <c r="O44" s="2425"/>
      <c r="P44" s="2425"/>
      <c r="Q44" s="2425"/>
      <c r="R44" s="2426"/>
    </row>
    <row r="45" spans="1:18" ht="7.5" customHeight="1">
      <c r="A45" s="704"/>
      <c r="B45" s="663"/>
      <c r="C45" s="666"/>
      <c r="D45" s="666"/>
      <c r="E45" s="666"/>
      <c r="F45" s="663"/>
      <c r="G45" s="705"/>
      <c r="H45" s="663"/>
      <c r="I45" s="666"/>
      <c r="J45" s="277"/>
      <c r="K45" s="278"/>
      <c r="L45" s="25"/>
      <c r="M45" s="376"/>
      <c r="N45" s="25"/>
      <c r="O45" s="269"/>
      <c r="P45" s="280"/>
      <c r="Q45" s="25"/>
      <c r="R45" s="269"/>
    </row>
    <row r="46" spans="1:18" ht="26.25" customHeight="1">
      <c r="A46" s="706" t="s">
        <v>500</v>
      </c>
      <c r="B46" s="707"/>
      <c r="C46" s="707"/>
      <c r="D46" s="707"/>
      <c r="E46" s="707"/>
      <c r="F46" s="317"/>
      <c r="G46" s="708"/>
      <c r="H46" s="325"/>
      <c r="I46" s="332"/>
      <c r="J46" s="1072" t="s">
        <v>260</v>
      </c>
      <c r="K46" s="391"/>
      <c r="L46" s="255"/>
      <c r="M46" s="391"/>
      <c r="N46" s="255"/>
      <c r="O46" s="255"/>
      <c r="P46" s="254"/>
      <c r="Q46" s="255"/>
      <c r="R46" s="1064"/>
    </row>
    <row r="47" spans="1:18" ht="26.25" customHeight="1">
      <c r="A47" s="1350" t="s">
        <v>601</v>
      </c>
      <c r="B47" s="704"/>
      <c r="C47" s="704"/>
      <c r="D47" s="1187"/>
      <c r="E47" s="1187"/>
      <c r="F47" s="1231"/>
      <c r="G47" s="351"/>
      <c r="H47" s="710"/>
      <c r="I47" s="711"/>
      <c r="J47" s="1085"/>
      <c r="K47" s="3"/>
      <c r="L47" s="255"/>
      <c r="M47" s="255"/>
      <c r="N47" s="255"/>
      <c r="O47" s="255"/>
      <c r="P47" s="254"/>
      <c r="Q47" s="255"/>
      <c r="R47" s="1064"/>
    </row>
    <row r="48" spans="1:18" ht="27" customHeight="1">
      <c r="A48" s="349"/>
      <c r="B48" s="350"/>
      <c r="C48" s="350"/>
      <c r="D48" s="350"/>
      <c r="E48" s="350"/>
      <c r="F48" s="1232" t="s">
        <v>49</v>
      </c>
      <c r="G48" s="351"/>
      <c r="H48" s="1346" t="s">
        <v>50</v>
      </c>
      <c r="I48" s="1321"/>
      <c r="J48" s="2427" t="s">
        <v>603</v>
      </c>
      <c r="K48" s="2428"/>
      <c r="L48" s="2428"/>
      <c r="M48" s="2428"/>
      <c r="N48" s="2428"/>
      <c r="O48" s="2429"/>
      <c r="P48" s="254"/>
      <c r="Q48" s="255"/>
      <c r="R48" s="1064"/>
    </row>
    <row r="49" spans="1:18" ht="10.5" customHeight="1" thickBot="1">
      <c r="A49" s="349"/>
      <c r="B49" s="350"/>
      <c r="C49" s="350"/>
      <c r="D49" s="350"/>
      <c r="E49" s="350"/>
      <c r="F49" s="351"/>
      <c r="G49" s="351"/>
      <c r="H49" s="644"/>
      <c r="I49" s="352"/>
      <c r="J49" s="282"/>
      <c r="K49" s="72"/>
      <c r="L49" s="358"/>
      <c r="M49" s="358"/>
      <c r="N49" s="358"/>
      <c r="O49" s="358"/>
      <c r="P49" s="348"/>
      <c r="Q49" s="353"/>
      <c r="R49" s="1065"/>
    </row>
    <row r="50" spans="1:18" ht="26.25" customHeight="1" thickBot="1">
      <c r="A50" s="264"/>
      <c r="B50" s="1347" t="s">
        <v>223</v>
      </c>
      <c r="C50" s="1347"/>
      <c r="D50" s="1347"/>
      <c r="E50" s="1347"/>
      <c r="F50" s="775">
        <f>+'PR_Disbursement Request_5B'!G41</f>
        <v>0</v>
      </c>
      <c r="G50" s="776"/>
      <c r="H50" s="1084"/>
      <c r="I50" s="355"/>
      <c r="J50" s="2410"/>
      <c r="K50" s="2411"/>
      <c r="L50" s="2411"/>
      <c r="M50" s="2411"/>
      <c r="N50" s="2411"/>
      <c r="O50" s="2412"/>
      <c r="P50" s="262"/>
      <c r="Q50" s="254"/>
      <c r="R50" s="1066"/>
    </row>
    <row r="51" spans="1:18" ht="8.25" customHeight="1" thickBot="1">
      <c r="A51" s="346"/>
      <c r="B51" s="1348"/>
      <c r="C51" s="1348"/>
      <c r="D51" s="1348"/>
      <c r="E51" s="1348"/>
      <c r="F51" s="777"/>
      <c r="G51" s="777"/>
      <c r="H51" s="778"/>
      <c r="I51" s="511"/>
      <c r="J51" s="2413"/>
      <c r="K51" s="1903"/>
      <c r="L51" s="1903"/>
      <c r="M51" s="1903"/>
      <c r="N51" s="1903"/>
      <c r="O51" s="2414"/>
      <c r="P51" s="357"/>
      <c r="Q51" s="348"/>
      <c r="R51" s="1067"/>
    </row>
    <row r="52" spans="1:18" ht="26.25" customHeight="1" thickBot="1">
      <c r="A52" s="205"/>
      <c r="B52" s="1347" t="s">
        <v>224</v>
      </c>
      <c r="C52" s="1347"/>
      <c r="D52" s="1347"/>
      <c r="E52" s="1347"/>
      <c r="F52" s="779">
        <f>+'PR_Disbursement Request_5B'!G43</f>
        <v>0</v>
      </c>
      <c r="G52" s="776"/>
      <c r="H52" s="1084"/>
      <c r="I52" s="356"/>
      <c r="J52" s="2413"/>
      <c r="K52" s="1903"/>
      <c r="L52" s="1903"/>
      <c r="M52" s="1903"/>
      <c r="N52" s="1903"/>
      <c r="O52" s="2414"/>
      <c r="P52" s="262"/>
      <c r="Q52" s="254"/>
      <c r="R52" s="1066"/>
    </row>
    <row r="53" spans="1:18" ht="8.25" customHeight="1" thickBot="1">
      <c r="A53" s="21"/>
      <c r="B53" s="1349"/>
      <c r="C53" s="1349"/>
      <c r="D53" s="1349"/>
      <c r="E53" s="1349"/>
      <c r="F53" s="780"/>
      <c r="G53" s="781"/>
      <c r="H53" s="778"/>
      <c r="I53" s="384"/>
      <c r="J53" s="2413"/>
      <c r="K53" s="1903"/>
      <c r="L53" s="1903"/>
      <c r="M53" s="1903"/>
      <c r="N53" s="1903"/>
      <c r="O53" s="2414"/>
      <c r="P53" s="262"/>
      <c r="Q53" s="254"/>
      <c r="R53" s="1066"/>
    </row>
    <row r="54" spans="1:18" ht="26.25" customHeight="1" thickBot="1">
      <c r="A54" s="1068"/>
      <c r="B54" s="1866" t="s">
        <v>45</v>
      </c>
      <c r="C54" s="1867"/>
      <c r="D54" s="1867"/>
      <c r="E54" s="1867"/>
      <c r="F54" s="779">
        <f>+'PR_Disbursement Request_5B'!G45</f>
        <v>0</v>
      </c>
      <c r="G54" s="782"/>
      <c r="H54" s="1379"/>
      <c r="I54" s="1069"/>
      <c r="J54" s="2415"/>
      <c r="K54" s="2416"/>
      <c r="L54" s="2416"/>
      <c r="M54" s="2416"/>
      <c r="N54" s="2416"/>
      <c r="O54" s="2417"/>
      <c r="P54" s="1070"/>
      <c r="Q54" s="282"/>
      <c r="R54" s="1071"/>
    </row>
    <row r="55" spans="1:18" ht="12" customHeight="1">
      <c r="A55" s="220"/>
      <c r="B55" s="220"/>
      <c r="C55" s="220"/>
      <c r="D55" s="220"/>
      <c r="E55" s="220"/>
      <c r="F55" s="220"/>
      <c r="G55" s="220"/>
      <c r="H55" s="220"/>
      <c r="I55" s="347"/>
      <c r="J55" s="347"/>
      <c r="K55" s="347"/>
      <c r="L55" s="347"/>
      <c r="M55" s="347"/>
      <c r="N55" s="347"/>
      <c r="O55" s="347"/>
      <c r="P55" s="347"/>
      <c r="Q55" s="347"/>
      <c r="R55" s="347"/>
    </row>
  </sheetData>
  <sheetProtection password="92D1" sheet="1" formatCells="0" formatColumns="0" formatRows="0"/>
  <mergeCells count="27">
    <mergeCell ref="L43:R43"/>
    <mergeCell ref="H33:R34"/>
    <mergeCell ref="L40:R40"/>
    <mergeCell ref="A44:I44"/>
    <mergeCell ref="B54:E54"/>
    <mergeCell ref="J50:O54"/>
    <mergeCell ref="B39:I40"/>
    <mergeCell ref="H35:R36"/>
    <mergeCell ref="L44:R44"/>
    <mergeCell ref="J48:O48"/>
    <mergeCell ref="L42:R42"/>
    <mergeCell ref="A35:G36"/>
    <mergeCell ref="A39:A42"/>
    <mergeCell ref="B42:I42"/>
    <mergeCell ref="A13:R13"/>
    <mergeCell ref="B41:I41"/>
    <mergeCell ref="A33:G34"/>
    <mergeCell ref="A30:Q30"/>
    <mergeCell ref="A31:Q31"/>
    <mergeCell ref="L41:R41"/>
    <mergeCell ref="L39:R39"/>
    <mergeCell ref="A7:E7"/>
    <mergeCell ref="F7:J7"/>
    <mergeCell ref="A1:O1"/>
    <mergeCell ref="A3:E3"/>
    <mergeCell ref="F3:J3"/>
    <mergeCell ref="F6:J6"/>
  </mergeCells>
  <conditionalFormatting sqref="F16:F18 F21">
    <cfRule type="cellIs" priority="3" dxfId="9" operator="equal" stopIfTrue="1">
      <formula>$R$5</formula>
    </cfRule>
  </conditionalFormatting>
  <conditionalFormatting sqref="I16">
    <cfRule type="cellIs" priority="2" dxfId="9" operator="equal" stopIfTrue="1">
      <formula>$R$5</formula>
    </cfRule>
  </conditionalFormatting>
  <conditionalFormatting sqref="F20">
    <cfRule type="cellIs" priority="1" dxfId="9" operator="equal" stopIfTrue="1">
      <formula>$R$5</formula>
    </cfRule>
  </conditionalFormatting>
  <dataValidations count="3">
    <dataValidation type="list" allowBlank="1" showInputMessage="1" showErrorMessage="1" sqref="J47 J49">
      <formula1>"Select,Yes,No"</formula1>
    </dataValidation>
    <dataValidation type="list" allowBlank="1" showInputMessage="1" showErrorMessage="1" sqref="J46">
      <formula1>"Select,Yes,No,N/A"</formula1>
    </dataValidation>
    <dataValidation type="list" allowBlank="1" showInputMessage="1" showErrorMessage="1" sqref="H4:H5">
      <formula1>"Select,Quarter,Semester"</formula1>
    </dataValidation>
  </dataValidations>
  <printOptions horizontalCentered="1"/>
  <pageMargins left="0.7480314960629921" right="0.7480314960629921" top="0.5905511811023623" bottom="0.5905511811023623" header="0.5118110236220472" footer="0.5118110236220472"/>
  <pageSetup cellComments="asDisplayed" fitToHeight="0" fitToWidth="1" horizontalDpi="600" verticalDpi="600" orientation="landscape" paperSize="9" scale="47" r:id="rId1"/>
  <headerFooter alignWithMargins="0">
    <oddFooter>&amp;L&amp;9&amp;F&amp;C&amp;A&amp;R&amp;9Page &amp;P of &amp;N</oddFooter>
  </headerFooter>
  <rowBreaks count="1" manualBreakCount="1">
    <brk id="37" max="18" man="1"/>
  </rowBreaks>
</worksheet>
</file>

<file path=xl/worksheets/sheet24.xml><?xml version="1.0" encoding="utf-8"?>
<worksheet xmlns="http://schemas.openxmlformats.org/spreadsheetml/2006/main" xmlns:r="http://schemas.openxmlformats.org/officeDocument/2006/relationships">
  <sheetPr>
    <tabColor indexed="40"/>
  </sheetPr>
  <dimension ref="A1:A1"/>
  <sheetViews>
    <sheetView zoomScalePageLayoutView="0" workbookViewId="0" topLeftCell="A1">
      <selection activeCell="A1" sqref="A1:N24"/>
    </sheetView>
  </sheetViews>
  <sheetFormatPr defaultColWidth="9.140625" defaultRowHeight="12.75"/>
  <sheetData/>
  <sheetProtection/>
  <printOptions/>
  <pageMargins left="0.7" right="0.7" top="0.75" bottom="0.75" header="0.3" footer="0.3"/>
  <pageSetup horizontalDpi="600" verticalDpi="600" orientation="portrait" paperSize="9" r:id="rId1"/>
</worksheet>
</file>

<file path=xl/worksheets/sheet25.xml><?xml version="1.0" encoding="utf-8"?>
<worksheet xmlns="http://schemas.openxmlformats.org/spreadsheetml/2006/main" xmlns:r="http://schemas.openxmlformats.org/officeDocument/2006/relationships">
  <sheetPr>
    <tabColor indexed="40"/>
    <pageSetUpPr fitToPage="1"/>
  </sheetPr>
  <dimension ref="A1:X35"/>
  <sheetViews>
    <sheetView view="pageBreakPreview" zoomScale="60" zoomScaleNormal="75" zoomScalePageLayoutView="0" workbookViewId="0" topLeftCell="A1">
      <selection activeCell="N15" sqref="N15"/>
    </sheetView>
  </sheetViews>
  <sheetFormatPr defaultColWidth="9.140625" defaultRowHeight="12.75"/>
  <cols>
    <col min="1" max="1" width="21.57421875" style="69" customWidth="1"/>
    <col min="2" max="2" width="20.8515625" style="69" customWidth="1"/>
    <col min="3" max="3" width="20.57421875" style="69" customWidth="1"/>
    <col min="4" max="4" width="29.57421875" style="69" customWidth="1"/>
    <col min="5" max="5" width="18.7109375" style="69" customWidth="1"/>
    <col min="6" max="6" width="22.00390625" style="69" customWidth="1"/>
    <col min="7" max="7" width="20.00390625" style="69" customWidth="1"/>
    <col min="8" max="8" width="21.28125" style="69" customWidth="1"/>
    <col min="9" max="9" width="6.57421875" style="69" customWidth="1"/>
    <col min="10" max="10" width="6.8515625" style="69" customWidth="1"/>
    <col min="11" max="11" width="11.421875" style="69" customWidth="1"/>
    <col min="12" max="16384" width="9.140625" style="69" customWidth="1"/>
  </cols>
  <sheetData>
    <row r="1" spans="1:10" ht="25.5" customHeight="1">
      <c r="A1" s="1956" t="s">
        <v>282</v>
      </c>
      <c r="B1" s="1956"/>
      <c r="C1" s="1956"/>
      <c r="D1" s="1956"/>
      <c r="E1" s="1956"/>
      <c r="F1" s="1956"/>
      <c r="G1" s="1956"/>
      <c r="H1" s="1956"/>
      <c r="I1" s="1956"/>
      <c r="J1" s="1956"/>
    </row>
    <row r="2" spans="1:23" s="14" customFormat="1" ht="27" customHeight="1" thickBot="1">
      <c r="A2" s="98" t="s">
        <v>157</v>
      </c>
      <c r="B2" s="72"/>
      <c r="C2" s="72"/>
      <c r="D2" s="72"/>
      <c r="E2" s="72"/>
      <c r="F2" s="72"/>
      <c r="G2" s="72"/>
      <c r="H2" s="72"/>
      <c r="I2" s="72"/>
      <c r="J2" s="72"/>
      <c r="K2" s="72"/>
      <c r="L2" s="69"/>
      <c r="M2" s="69"/>
      <c r="N2" s="69"/>
      <c r="O2" s="69"/>
      <c r="P2" s="69"/>
      <c r="Q2" s="69"/>
      <c r="R2" s="69"/>
      <c r="S2" s="69"/>
      <c r="T2" s="69"/>
      <c r="U2" s="69"/>
      <c r="V2" s="69"/>
      <c r="W2" s="69"/>
    </row>
    <row r="3" spans="1:11" s="220" customFormat="1" ht="18.75" customHeight="1" thickBot="1">
      <c r="A3" s="1576" t="s">
        <v>70</v>
      </c>
      <c r="B3" s="1577"/>
      <c r="C3" s="1616" t="str">
        <f>IF('LFA_Programmatic Progress_1A'!C7="","",'LFA_Programmatic Progress_1A'!C7)</f>
        <v>MNT-910-G03-H</v>
      </c>
      <c r="D3" s="1617"/>
      <c r="E3" s="1617"/>
      <c r="F3" s="1618"/>
      <c r="G3" s="73"/>
      <c r="H3" s="73"/>
      <c r="I3" s="73"/>
      <c r="J3" s="73"/>
      <c r="K3" s="73"/>
    </row>
    <row r="4" spans="1:11" s="220" customFormat="1" ht="15" customHeight="1">
      <c r="A4" s="493" t="s">
        <v>274</v>
      </c>
      <c r="B4" s="513"/>
      <c r="C4" s="53" t="s">
        <v>280</v>
      </c>
      <c r="D4" s="505" t="str">
        <f>IF('LFA_Programmatic Progress_1A'!D12="Select","",'LFA_Programmatic Progress_1A'!D12)</f>
        <v>Semester</v>
      </c>
      <c r="E4" s="5" t="s">
        <v>281</v>
      </c>
      <c r="F4" s="47">
        <f>IF('LFA_Programmatic Progress_1A'!F12="Select","",'LFA_Programmatic Progress_1A'!F12)</f>
        <v>6</v>
      </c>
      <c r="G4" s="73"/>
      <c r="H4" s="73"/>
      <c r="I4" s="73"/>
      <c r="J4" s="73"/>
      <c r="K4" s="73"/>
    </row>
    <row r="5" spans="1:11" s="220" customFormat="1" ht="15" customHeight="1">
      <c r="A5" s="514" t="s">
        <v>275</v>
      </c>
      <c r="B5" s="40"/>
      <c r="C5" s="54" t="s">
        <v>243</v>
      </c>
      <c r="D5" s="520">
        <f>IF('LFA_Programmatic Progress_1A'!D13="","",'LFA_Programmatic Progress_1A'!D13)</f>
        <v>41275</v>
      </c>
      <c r="E5" s="5" t="s">
        <v>261</v>
      </c>
      <c r="F5" s="521">
        <f>IF('LFA_Programmatic Progress_1A'!F13="","",'LFA_Programmatic Progress_1A'!F13)</f>
        <v>41455</v>
      </c>
      <c r="G5" s="73"/>
      <c r="H5" s="73"/>
      <c r="I5" s="73"/>
      <c r="J5" s="73"/>
      <c r="K5" s="73"/>
    </row>
    <row r="6" spans="1:11" s="220" customFormat="1" ht="15" customHeight="1" thickBot="1">
      <c r="A6" s="55" t="s">
        <v>276</v>
      </c>
      <c r="B6" s="41"/>
      <c r="C6" s="1629">
        <f>IF('LFA_Programmatic Progress_1A'!C14="Select","",'LFA_Programmatic Progress_1A'!C14)</f>
        <v>6</v>
      </c>
      <c r="D6" s="1630"/>
      <c r="E6" s="1630"/>
      <c r="F6" s="1631"/>
      <c r="G6" s="73"/>
      <c r="H6" s="73"/>
      <c r="I6" s="73"/>
      <c r="J6" s="73"/>
      <c r="K6" s="73"/>
    </row>
    <row r="7" spans="1:11" ht="21" customHeight="1">
      <c r="A7" s="72"/>
      <c r="B7" s="72"/>
      <c r="C7" s="72"/>
      <c r="D7" s="72"/>
      <c r="E7" s="72"/>
      <c r="F7" s="72"/>
      <c r="G7" s="72"/>
      <c r="H7" s="72"/>
      <c r="I7" s="72"/>
      <c r="J7" s="72"/>
      <c r="K7" s="72"/>
    </row>
    <row r="8" spans="1:11" s="1030" customFormat="1" ht="28.5" customHeight="1">
      <c r="A8" s="2441" t="s">
        <v>436</v>
      </c>
      <c r="B8" s="2441"/>
      <c r="C8" s="2441"/>
      <c r="D8" s="2441"/>
      <c r="E8" s="2441"/>
      <c r="F8" s="2442"/>
      <c r="G8" s="234"/>
      <c r="H8" s="217"/>
      <c r="I8" s="217"/>
      <c r="J8" s="217"/>
      <c r="K8" s="1240"/>
    </row>
    <row r="9" spans="1:11" s="1030" customFormat="1" ht="4.5" customHeight="1" thickBot="1">
      <c r="A9" s="233"/>
      <c r="B9" s="233"/>
      <c r="C9" s="233"/>
      <c r="D9" s="233"/>
      <c r="E9" s="233"/>
      <c r="F9" s="233"/>
      <c r="G9" s="219"/>
      <c r="H9" s="219"/>
      <c r="I9" s="219"/>
      <c r="J9" s="219"/>
      <c r="K9" s="1241"/>
    </row>
    <row r="10" spans="1:11" s="1030" customFormat="1" ht="23.25" customHeight="1">
      <c r="A10" s="2438" t="s">
        <v>580</v>
      </c>
      <c r="B10" s="2439"/>
      <c r="C10" s="2439"/>
      <c r="D10" s="2439"/>
      <c r="E10" s="2439"/>
      <c r="F10" s="2439"/>
      <c r="G10" s="2439"/>
      <c r="H10" s="2439"/>
      <c r="I10" s="2439"/>
      <c r="J10" s="2439"/>
      <c r="K10" s="2440"/>
    </row>
    <row r="11" spans="1:11" s="1030" customFormat="1" ht="64.5" customHeight="1">
      <c r="A11" s="2443" t="s">
        <v>581</v>
      </c>
      <c r="B11" s="2444"/>
      <c r="C11" s="2444"/>
      <c r="D11" s="2444"/>
      <c r="E11" s="2444"/>
      <c r="F11" s="2444"/>
      <c r="G11" s="2444"/>
      <c r="H11" s="2444"/>
      <c r="I11" s="2444"/>
      <c r="J11" s="2444"/>
      <c r="K11" s="2444"/>
    </row>
    <row r="12" spans="1:11" s="1030" customFormat="1" ht="15" customHeight="1">
      <c r="A12" s="1233"/>
      <c r="B12" s="1269"/>
      <c r="C12" s="1269"/>
      <c r="D12" s="1269"/>
      <c r="E12" s="1269"/>
      <c r="F12" s="1269"/>
      <c r="G12" s="1269"/>
      <c r="H12" s="1269"/>
      <c r="I12" s="1269"/>
      <c r="J12" s="1269"/>
      <c r="K12" s="1269"/>
    </row>
    <row r="13" spans="1:11" s="1030" customFormat="1" ht="28.5" customHeight="1">
      <c r="A13" s="1270" t="s">
        <v>577</v>
      </c>
      <c r="B13" s="1235" t="s">
        <v>260</v>
      </c>
      <c r="C13" s="1271"/>
      <c r="D13" s="1272" t="s">
        <v>578</v>
      </c>
      <c r="E13" s="1235" t="s">
        <v>260</v>
      </c>
      <c r="F13" s="1271"/>
      <c r="G13" s="1272" t="s">
        <v>579</v>
      </c>
      <c r="H13" s="1235" t="s">
        <v>260</v>
      </c>
      <c r="I13" s="1271"/>
      <c r="J13" s="1271"/>
      <c r="K13" s="1271"/>
    </row>
    <row r="14" spans="1:11" s="1030" customFormat="1" ht="18.75" customHeight="1" thickBot="1">
      <c r="A14" s="1270"/>
      <c r="B14" s="1273"/>
      <c r="C14" s="1271"/>
      <c r="D14" s="1272"/>
      <c r="E14" s="1273"/>
      <c r="F14" s="1271"/>
      <c r="G14" s="1271"/>
      <c r="H14" s="1273"/>
      <c r="I14" s="1271"/>
      <c r="J14" s="1271"/>
      <c r="K14" s="1271"/>
    </row>
    <row r="15" spans="1:11" s="1030" customFormat="1" ht="79.5" customHeight="1">
      <c r="A15" s="2445"/>
      <c r="B15" s="2446"/>
      <c r="C15" s="2446"/>
      <c r="D15" s="2446"/>
      <c r="E15" s="2446"/>
      <c r="F15" s="2446"/>
      <c r="G15" s="2446"/>
      <c r="H15" s="2446"/>
      <c r="I15" s="2446"/>
      <c r="J15" s="2446"/>
      <c r="K15" s="2447"/>
    </row>
    <row r="16" spans="1:11" s="1030" customFormat="1" ht="102.75" customHeight="1" thickBot="1">
      <c r="A16" s="2448"/>
      <c r="B16" s="2449"/>
      <c r="C16" s="2449"/>
      <c r="D16" s="2449"/>
      <c r="E16" s="2449"/>
      <c r="F16" s="2449"/>
      <c r="G16" s="2449"/>
      <c r="H16" s="2449"/>
      <c r="I16" s="2449"/>
      <c r="J16" s="2449"/>
      <c r="K16" s="2450"/>
    </row>
    <row r="17" spans="1:11" ht="27" customHeight="1" thickBot="1">
      <c r="A17" s="646"/>
      <c r="B17" s="646"/>
      <c r="C17" s="646"/>
      <c r="D17" s="646"/>
      <c r="E17" s="646"/>
      <c r="F17" s="646"/>
      <c r="G17" s="646"/>
      <c r="H17" s="646"/>
      <c r="I17" s="646"/>
      <c r="J17" s="646"/>
      <c r="K17" s="1242"/>
    </row>
    <row r="18" spans="1:11" s="88" customFormat="1" ht="21.75" customHeight="1">
      <c r="A18" s="2432" t="s">
        <v>287</v>
      </c>
      <c r="B18" s="2433"/>
      <c r="C18" s="2433"/>
      <c r="D18" s="2433"/>
      <c r="E18" s="2433"/>
      <c r="F18" s="2433"/>
      <c r="G18" s="2433"/>
      <c r="H18" s="2433"/>
      <c r="I18" s="2433"/>
      <c r="J18" s="2433"/>
      <c r="K18" s="2434"/>
    </row>
    <row r="19" spans="1:11" s="1030" customFormat="1" ht="35.25" customHeight="1">
      <c r="A19" s="2451"/>
      <c r="B19" s="2452"/>
      <c r="C19" s="2452"/>
      <c r="D19" s="2452"/>
      <c r="E19" s="2452"/>
      <c r="F19" s="2452"/>
      <c r="G19" s="2452"/>
      <c r="H19" s="2452"/>
      <c r="I19" s="2452"/>
      <c r="J19" s="2452"/>
      <c r="K19" s="2453"/>
    </row>
    <row r="20" spans="1:11" s="88" customFormat="1" ht="43.5" customHeight="1" thickBot="1">
      <c r="A20" s="2448"/>
      <c r="B20" s="2449"/>
      <c r="C20" s="2449"/>
      <c r="D20" s="2449"/>
      <c r="E20" s="2449"/>
      <c r="F20" s="2449"/>
      <c r="G20" s="2449"/>
      <c r="H20" s="2449"/>
      <c r="I20" s="2449"/>
      <c r="J20" s="2449"/>
      <c r="K20" s="2450"/>
    </row>
    <row r="21" spans="1:11" s="88" customFormat="1" ht="30.75" customHeight="1" thickBot="1">
      <c r="A21" s="645"/>
      <c r="B21" s="645"/>
      <c r="C21" s="645"/>
      <c r="D21" s="645"/>
      <c r="E21" s="645"/>
      <c r="F21" s="645"/>
      <c r="G21" s="645"/>
      <c r="H21" s="645"/>
      <c r="I21" s="645"/>
      <c r="J21" s="645"/>
      <c r="K21" s="1243"/>
    </row>
    <row r="22" spans="1:11" s="88" customFormat="1" ht="24.75" customHeight="1">
      <c r="A22" s="2435" t="s">
        <v>288</v>
      </c>
      <c r="B22" s="2436"/>
      <c r="C22" s="2436"/>
      <c r="D22" s="2436"/>
      <c r="E22" s="2436"/>
      <c r="F22" s="2436"/>
      <c r="G22" s="2436"/>
      <c r="H22" s="2436"/>
      <c r="I22" s="2436"/>
      <c r="J22" s="2436"/>
      <c r="K22" s="2437"/>
    </row>
    <row r="23" spans="1:11" s="1030" customFormat="1" ht="23.25" customHeight="1">
      <c r="A23" s="2451"/>
      <c r="B23" s="2452"/>
      <c r="C23" s="2452"/>
      <c r="D23" s="2452"/>
      <c r="E23" s="2452"/>
      <c r="F23" s="2452"/>
      <c r="G23" s="2452"/>
      <c r="H23" s="2452"/>
      <c r="I23" s="2452"/>
      <c r="J23" s="2452"/>
      <c r="K23" s="2453"/>
    </row>
    <row r="24" spans="1:11" s="88" customFormat="1" ht="42.75" customHeight="1" thickBot="1">
      <c r="A24" s="2448"/>
      <c r="B24" s="2449"/>
      <c r="C24" s="2449"/>
      <c r="D24" s="2449"/>
      <c r="E24" s="2449"/>
      <c r="F24" s="2449"/>
      <c r="G24" s="2449"/>
      <c r="H24" s="2449"/>
      <c r="I24" s="2449"/>
      <c r="J24" s="2449"/>
      <c r="K24" s="2450"/>
    </row>
    <row r="25" spans="1:11" ht="12.75" hidden="1">
      <c r="A25" s="831"/>
      <c r="B25" s="831"/>
      <c r="C25" s="831"/>
      <c r="D25" s="831"/>
      <c r="E25" s="831"/>
      <c r="F25" s="831"/>
      <c r="G25" s="831"/>
      <c r="H25" s="831"/>
      <c r="I25" s="831"/>
      <c r="J25" s="831"/>
      <c r="K25" s="801"/>
    </row>
    <row r="26" spans="1:11" s="88" customFormat="1" ht="18.75" customHeight="1">
      <c r="A26" s="2430"/>
      <c r="B26" s="2431"/>
      <c r="C26" s="2431"/>
      <c r="D26" s="2431"/>
      <c r="E26" s="2431"/>
      <c r="F26" s="2431"/>
      <c r="G26" s="2431"/>
      <c r="H26" s="2431"/>
      <c r="I26" s="2431"/>
      <c r="J26" s="2431"/>
      <c r="K26" s="2431"/>
    </row>
    <row r="27" spans="1:16" s="1047" customFormat="1" ht="18.75" customHeight="1">
      <c r="A27" s="1233"/>
      <c r="B27" s="1233"/>
      <c r="C27" s="1233"/>
      <c r="E27" s="1234"/>
      <c r="F27" s="1234"/>
      <c r="G27" s="1234"/>
      <c r="H27" s="1234"/>
      <c r="I27" s="1234"/>
      <c r="J27" s="1234"/>
      <c r="K27" s="1233"/>
      <c r="L27" s="1233"/>
      <c r="M27" s="1233"/>
      <c r="N27" s="1233"/>
      <c r="O27" s="1233"/>
      <c r="P27" s="1233"/>
    </row>
    <row r="28" spans="1:14" s="88" customFormat="1" ht="25.5" customHeight="1">
      <c r="A28" s="1233"/>
      <c r="B28" s="1208"/>
      <c r="C28" s="1273"/>
      <c r="E28" s="92"/>
      <c r="F28" s="92"/>
      <c r="G28" s="92"/>
      <c r="H28" s="92"/>
      <c r="I28" s="92"/>
      <c r="J28" s="92"/>
      <c r="K28" s="92"/>
      <c r="L28" s="92"/>
      <c r="M28" s="92"/>
      <c r="N28" s="92"/>
    </row>
    <row r="29" spans="1:14" s="88" customFormat="1" ht="6" customHeight="1">
      <c r="A29" s="518"/>
      <c r="C29" s="518"/>
      <c r="D29" s="1221"/>
      <c r="E29" s="92"/>
      <c r="F29" s="92"/>
      <c r="G29" s="92"/>
      <c r="H29" s="92"/>
      <c r="I29" s="92"/>
      <c r="J29" s="92"/>
      <c r="K29" s="92"/>
      <c r="L29" s="92"/>
      <c r="M29" s="92"/>
      <c r="N29" s="92"/>
    </row>
    <row r="30" spans="1:14" s="88" customFormat="1" ht="30" customHeight="1">
      <c r="A30" s="1233"/>
      <c r="B30" s="1236"/>
      <c r="C30" s="1273"/>
      <c r="D30" s="1221"/>
      <c r="E30" s="92"/>
      <c r="F30" s="92"/>
      <c r="G30" s="92"/>
      <c r="H30" s="92"/>
      <c r="I30" s="92"/>
      <c r="J30" s="92"/>
      <c r="K30" s="92"/>
      <c r="L30" s="92"/>
      <c r="M30" s="92"/>
      <c r="N30" s="92"/>
    </row>
    <row r="31" spans="1:14" s="88" customFormat="1" ht="6" customHeight="1">
      <c r="A31" s="518"/>
      <c r="C31" s="518"/>
      <c r="D31" s="1221"/>
      <c r="E31" s="92"/>
      <c r="F31" s="92"/>
      <c r="G31" s="92"/>
      <c r="H31" s="92"/>
      <c r="I31" s="92"/>
      <c r="J31" s="92"/>
      <c r="K31" s="92"/>
      <c r="L31" s="92"/>
      <c r="M31" s="92"/>
      <c r="N31" s="92"/>
    </row>
    <row r="32" spans="1:14" s="88" customFormat="1" ht="25.5" customHeight="1">
      <c r="A32" s="1233"/>
      <c r="B32" s="1208"/>
      <c r="C32" s="1273"/>
      <c r="D32" s="1221"/>
      <c r="E32" s="92"/>
      <c r="F32" s="1187"/>
      <c r="G32" s="1187"/>
      <c r="H32" s="1187"/>
      <c r="I32" s="1187"/>
      <c r="J32" s="1187"/>
      <c r="K32" s="1187"/>
      <c r="L32" s="1187"/>
      <c r="M32" s="1187"/>
      <c r="N32" s="92"/>
    </row>
    <row r="33" spans="1:14" s="88" customFormat="1" ht="6" customHeight="1">
      <c r="A33" s="518"/>
      <c r="C33" s="518"/>
      <c r="D33" s="1221"/>
      <c r="E33" s="92"/>
      <c r="F33" s="92"/>
      <c r="G33" s="92"/>
      <c r="H33" s="92"/>
      <c r="I33" s="92"/>
      <c r="J33" s="92"/>
      <c r="K33" s="92"/>
      <c r="L33" s="92"/>
      <c r="M33" s="92"/>
      <c r="N33" s="92"/>
    </row>
    <row r="34" spans="1:14" s="88" customFormat="1" ht="15.75" customHeight="1">
      <c r="A34" s="1237"/>
      <c r="B34" s="1238"/>
      <c r="C34" s="1238"/>
      <c r="D34" s="1238"/>
      <c r="E34" s="1239"/>
      <c r="F34" s="1239"/>
      <c r="G34" s="1239"/>
      <c r="H34" s="1239"/>
      <c r="I34" s="1239"/>
      <c r="J34" s="1239"/>
      <c r="K34" s="1239"/>
      <c r="L34" s="1239"/>
      <c r="M34" s="1239"/>
      <c r="N34" s="1239"/>
    </row>
    <row r="35" spans="1:24" ht="15.75" customHeight="1">
      <c r="A35" s="66"/>
      <c r="B35" s="78"/>
      <c r="C35" s="78"/>
      <c r="D35" s="78"/>
      <c r="E35" s="70"/>
      <c r="F35" s="70"/>
      <c r="G35" s="70"/>
      <c r="H35" s="70"/>
      <c r="I35" s="70"/>
      <c r="K35" s="647"/>
      <c r="L35" s="647"/>
      <c r="M35" s="647"/>
      <c r="R35" s="1030"/>
      <c r="S35" s="1030"/>
      <c r="T35" s="1030"/>
      <c r="U35" s="1030"/>
      <c r="V35" s="1030"/>
      <c r="W35" s="1030"/>
      <c r="X35" s="1030"/>
    </row>
    <row r="41" ht="12" customHeight="1"/>
  </sheetData>
  <sheetProtection password="92D1" sheet="1" formatRows="0"/>
  <mergeCells count="13">
    <mergeCell ref="A15:K16"/>
    <mergeCell ref="A19:K20"/>
    <mergeCell ref="A23:K24"/>
    <mergeCell ref="A26:K26"/>
    <mergeCell ref="A1:J1"/>
    <mergeCell ref="A3:B3"/>
    <mergeCell ref="C3:F3"/>
    <mergeCell ref="C6:F6"/>
    <mergeCell ref="A18:K18"/>
    <mergeCell ref="A22:K22"/>
    <mergeCell ref="A10:K10"/>
    <mergeCell ref="A8:F8"/>
    <mergeCell ref="A11:K11"/>
  </mergeCells>
  <conditionalFormatting sqref="D29">
    <cfRule type="cellIs" priority="3" dxfId="4" operator="notEqual" stopIfTrue="1">
      <formula>'LFA_Overall Performance_6'!#REF!</formula>
    </cfRule>
  </conditionalFormatting>
  <conditionalFormatting sqref="D31">
    <cfRule type="cellIs" priority="2" dxfId="4" operator="notEqual" stopIfTrue="1">
      <formula>'LFA_Overall Performance_6'!#REF!</formula>
    </cfRule>
  </conditionalFormatting>
  <conditionalFormatting sqref="D33">
    <cfRule type="cellIs" priority="1" dxfId="4" operator="notEqual" stopIfTrue="1">
      <formula>'LFA_Overall Performance_6'!#REF!</formula>
    </cfRule>
  </conditionalFormatting>
  <dataValidations count="2">
    <dataValidation type="list" allowBlank="1" showInputMessage="1" showErrorMessage="1" sqref="C28 C32 B13:B14 H13:H14">
      <formula1>"Select, A1, A2, B1, B2, C"</formula1>
    </dataValidation>
    <dataValidation type="list" allowBlank="1" showInputMessage="1" showErrorMessage="1" sqref="C30 E13:E14">
      <formula1>"Select, Yes, No"</formula1>
    </dataValidation>
  </dataValidations>
  <printOptions horizontalCentered="1"/>
  <pageMargins left="0.7480314960629921" right="0.7480314960629921" top="0.5905511811023623" bottom="0.5905511811023623" header="0.5118110236220472" footer="0.5118110236220472"/>
  <pageSetup cellComments="asDisplayed" fitToHeight="0" fitToWidth="1" horizontalDpi="600" verticalDpi="600" orientation="landscape" paperSize="9" scale="66" r:id="rId1"/>
  <headerFooter alignWithMargins="0">
    <oddFooter>&amp;L&amp;9&amp;F&amp;C&amp;A&amp;R&amp;9Page &amp;P of &amp;N</oddFooter>
  </headerFooter>
</worksheet>
</file>

<file path=xl/worksheets/sheet26.xml><?xml version="1.0" encoding="utf-8"?>
<worksheet xmlns="http://schemas.openxmlformats.org/spreadsheetml/2006/main" xmlns:r="http://schemas.openxmlformats.org/officeDocument/2006/relationships">
  <sheetPr>
    <tabColor indexed="40"/>
    <pageSetUpPr fitToPage="1"/>
  </sheetPr>
  <dimension ref="A1:X69"/>
  <sheetViews>
    <sheetView view="pageBreakPreview" zoomScale="70" zoomScaleNormal="70" zoomScaleSheetLayoutView="70" zoomScalePageLayoutView="0" workbookViewId="0" topLeftCell="A22">
      <selection activeCell="G73" sqref="G73"/>
    </sheetView>
  </sheetViews>
  <sheetFormatPr defaultColWidth="0" defaultRowHeight="12.75"/>
  <cols>
    <col min="1" max="1" width="3.8515625" style="69" customWidth="1"/>
    <col min="2" max="2" width="23.00390625" style="69" customWidth="1"/>
    <col min="3" max="3" width="26.00390625" style="69" customWidth="1"/>
    <col min="4" max="4" width="22.7109375" style="69" customWidth="1"/>
    <col min="5" max="5" width="18.7109375" style="69" customWidth="1"/>
    <col min="6" max="6" width="25.7109375" style="69" customWidth="1"/>
    <col min="7" max="7" width="18.57421875" style="69" customWidth="1"/>
    <col min="8" max="8" width="18.140625" style="69" customWidth="1"/>
    <col min="9" max="9" width="13.421875" style="69" customWidth="1"/>
    <col min="10" max="10" width="34.421875" style="69" customWidth="1"/>
    <col min="11" max="11" width="3.00390625" style="69" customWidth="1"/>
    <col min="12" max="12" width="21.57421875" style="69" bestFit="1" customWidth="1"/>
    <col min="13" max="13" width="18.57421875" style="69" customWidth="1"/>
    <col min="14" max="14" width="13.7109375" style="69" bestFit="1" customWidth="1"/>
    <col min="15" max="15" width="18.57421875" style="69" customWidth="1"/>
    <col min="16" max="16" width="2.7109375" style="69" customWidth="1"/>
    <col min="17" max="23" width="9.140625" style="69" customWidth="1"/>
    <col min="24" max="24" width="8.7109375" style="69" customWidth="1"/>
    <col min="25" max="16384" width="0" style="69" hidden="1" customWidth="1"/>
  </cols>
  <sheetData>
    <row r="1" spans="1:24" s="72" customFormat="1" ht="25.5" customHeight="1">
      <c r="A1" s="1956" t="s">
        <v>282</v>
      </c>
      <c r="B1" s="1956"/>
      <c r="C1" s="1956"/>
      <c r="D1" s="1956"/>
      <c r="E1" s="1956"/>
      <c r="F1" s="1956"/>
      <c r="G1" s="1956"/>
      <c r="H1" s="1956"/>
      <c r="I1" s="1956"/>
      <c r="J1" s="1956"/>
      <c r="K1" s="69"/>
      <c r="L1" s="69"/>
      <c r="M1" s="69"/>
      <c r="R1" s="74"/>
      <c r="S1" s="1030"/>
      <c r="T1" s="1030"/>
      <c r="U1" s="1030"/>
      <c r="V1" s="1030"/>
      <c r="W1" s="1030"/>
      <c r="X1" s="1030"/>
    </row>
    <row r="2" spans="1:24" s="72" customFormat="1" ht="14.25" customHeight="1" thickBot="1">
      <c r="A2" s="69"/>
      <c r="B2" s="69"/>
      <c r="C2" s="69"/>
      <c r="D2" s="69"/>
      <c r="E2" s="69"/>
      <c r="F2" s="69"/>
      <c r="G2" s="69"/>
      <c r="H2" s="78"/>
      <c r="I2" s="83"/>
      <c r="J2" s="69"/>
      <c r="K2" s="69"/>
      <c r="L2" s="69"/>
      <c r="M2" s="69"/>
      <c r="R2" s="74"/>
      <c r="S2" s="1030"/>
      <c r="T2" s="1030"/>
      <c r="U2" s="1030"/>
      <c r="V2" s="1030"/>
      <c r="W2" s="1030"/>
      <c r="X2" s="1030"/>
    </row>
    <row r="3" spans="1:24" s="13" customFormat="1" ht="15" customHeight="1" thickBot="1">
      <c r="A3" s="1999" t="s">
        <v>141</v>
      </c>
      <c r="B3" s="2226"/>
      <c r="C3" s="2000"/>
      <c r="D3" s="2469">
        <f>IF('LFA_Programmatic Progress_1A'!C3="","",'LFA_Programmatic Progress_1A'!C3)</f>
      </c>
      <c r="E3" s="2470"/>
      <c r="F3" s="2470"/>
      <c r="G3" s="2471"/>
      <c r="H3" s="82"/>
      <c r="I3" s="63"/>
      <c r="J3" s="63"/>
      <c r="K3" s="84"/>
      <c r="L3" s="63"/>
      <c r="M3" s="63"/>
      <c r="N3" s="63"/>
      <c r="O3" s="63"/>
      <c r="P3" s="63"/>
      <c r="Q3" s="63"/>
      <c r="R3" s="74"/>
      <c r="S3" s="1030"/>
      <c r="T3" s="1030"/>
      <c r="U3" s="1030"/>
      <c r="V3" s="1030"/>
      <c r="W3" s="1030"/>
      <c r="X3" s="1030"/>
    </row>
    <row r="4" spans="1:24" s="13" customFormat="1" ht="27.75" customHeight="1" thickBot="1">
      <c r="A4" s="99" t="s">
        <v>156</v>
      </c>
      <c r="B4" s="72"/>
      <c r="C4" s="72"/>
      <c r="D4" s="72"/>
      <c r="E4" s="72"/>
      <c r="F4" s="72"/>
      <c r="G4" s="72"/>
      <c r="H4" s="72"/>
      <c r="I4" s="72"/>
      <c r="J4" s="72"/>
      <c r="K4" s="72"/>
      <c r="L4" s="72"/>
      <c r="M4" s="72"/>
      <c r="N4" s="72"/>
      <c r="O4" s="72"/>
      <c r="P4" s="72"/>
      <c r="Q4" s="72"/>
      <c r="R4" s="72"/>
      <c r="S4" s="69"/>
      <c r="T4" s="69"/>
      <c r="U4" s="69"/>
      <c r="V4" s="69"/>
      <c r="W4" s="69"/>
      <c r="X4" s="69"/>
    </row>
    <row r="5" spans="1:24" s="13" customFormat="1" ht="15" customHeight="1">
      <c r="A5" s="1576" t="s">
        <v>68</v>
      </c>
      <c r="B5" s="1614"/>
      <c r="C5" s="1577"/>
      <c r="D5" s="2004" t="str">
        <f>IF('LFA_Programmatic Progress_1A'!C5="","",'LFA_Programmatic Progress_1A'!C5)</f>
        <v>Montenegro</v>
      </c>
      <c r="E5" s="2005"/>
      <c r="F5" s="2005"/>
      <c r="G5" s="2006"/>
      <c r="H5" s="82"/>
      <c r="I5" s="63"/>
      <c r="J5" s="63"/>
      <c r="K5" s="84"/>
      <c r="L5" s="63"/>
      <c r="M5" s="63"/>
      <c r="N5" s="63"/>
      <c r="O5" s="63"/>
      <c r="P5" s="63"/>
      <c r="Q5" s="63"/>
      <c r="R5" s="74"/>
      <c r="S5" s="1030"/>
      <c r="T5" s="1030"/>
      <c r="U5" s="1030"/>
      <c r="V5" s="1030"/>
      <c r="W5" s="1030"/>
      <c r="X5" s="1030"/>
    </row>
    <row r="6" spans="1:24" s="13" customFormat="1" ht="15" customHeight="1">
      <c r="A6" s="1568" t="s">
        <v>69</v>
      </c>
      <c r="B6" s="2062"/>
      <c r="C6" s="1569"/>
      <c r="D6" s="1936" t="str">
        <f>IF('LFA_Programmatic Progress_1A'!C6="","",'LFA_Programmatic Progress_1A'!C6)</f>
        <v>HIV/AIDS</v>
      </c>
      <c r="E6" s="1937"/>
      <c r="F6" s="1937"/>
      <c r="G6" s="1938"/>
      <c r="H6" s="82"/>
      <c r="I6" s="2486"/>
      <c r="J6" s="2486"/>
      <c r="K6" s="2486"/>
      <c r="L6" s="2486"/>
      <c r="M6" s="2486"/>
      <c r="N6" s="63"/>
      <c r="O6" s="63"/>
      <c r="P6" s="63"/>
      <c r="Q6" s="63"/>
      <c r="R6" s="74"/>
      <c r="S6" s="1030"/>
      <c r="T6" s="1030"/>
      <c r="U6" s="1030"/>
      <c r="V6" s="1030"/>
      <c r="W6" s="1030"/>
      <c r="X6" s="1030"/>
    </row>
    <row r="7" spans="1:24" s="13" customFormat="1" ht="27.75" customHeight="1">
      <c r="A7" s="1568" t="s">
        <v>268</v>
      </c>
      <c r="B7" s="2062"/>
      <c r="C7" s="1569"/>
      <c r="D7" s="2014" t="str">
        <f>IF('LFA_Programmatic Progress_1A'!C7="","",'LFA_Programmatic Progress_1A'!C7)</f>
        <v>MNT-910-G03-H</v>
      </c>
      <c r="E7" s="2015"/>
      <c r="F7" s="2015"/>
      <c r="G7" s="2016"/>
      <c r="H7" s="85"/>
      <c r="I7" s="2486"/>
      <c r="J7" s="2486"/>
      <c r="K7" s="2486"/>
      <c r="L7" s="2486"/>
      <c r="M7" s="2486"/>
      <c r="N7" s="63"/>
      <c r="O7" s="63"/>
      <c r="P7" s="63"/>
      <c r="Q7" s="63"/>
      <c r="R7" s="74"/>
      <c r="S7" s="1030"/>
      <c r="T7" s="1030"/>
      <c r="U7" s="1030"/>
      <c r="V7" s="1030"/>
      <c r="W7" s="1030"/>
      <c r="X7" s="1030"/>
    </row>
    <row r="8" spans="1:24" s="13" customFormat="1" ht="15" customHeight="1">
      <c r="A8" s="1568" t="s">
        <v>241</v>
      </c>
      <c r="B8" s="2062"/>
      <c r="C8" s="1569"/>
      <c r="D8" s="1936" t="str">
        <f>IF('LFA_Programmatic Progress_1A'!C8="","",'LFA_Programmatic Progress_1A'!C8)</f>
        <v>UNDP</v>
      </c>
      <c r="E8" s="1937"/>
      <c r="F8" s="1937"/>
      <c r="G8" s="1938"/>
      <c r="H8" s="82"/>
      <c r="I8" s="2486"/>
      <c r="J8" s="2486"/>
      <c r="K8" s="2486"/>
      <c r="L8" s="2486"/>
      <c r="M8" s="2486"/>
      <c r="N8" s="63"/>
      <c r="O8" s="63"/>
      <c r="P8" s="63"/>
      <c r="Q8" s="63"/>
      <c r="R8" s="74"/>
      <c r="S8" s="1030"/>
      <c r="T8" s="1030"/>
      <c r="U8" s="1030"/>
      <c r="V8" s="1030"/>
      <c r="W8" s="1030"/>
      <c r="X8" s="1030"/>
    </row>
    <row r="9" spans="1:24" s="13" customFormat="1" ht="15" customHeight="1">
      <c r="A9" s="1568" t="s">
        <v>266</v>
      </c>
      <c r="B9" s="2062"/>
      <c r="C9" s="1569"/>
      <c r="D9" s="1996">
        <f>IF('LFA_Programmatic Progress_1A'!C9="","",'LFA_Programmatic Progress_1A'!C9)</f>
        <v>40360</v>
      </c>
      <c r="E9" s="1997"/>
      <c r="F9" s="1997"/>
      <c r="G9" s="1998"/>
      <c r="H9" s="62"/>
      <c r="I9" s="63"/>
      <c r="J9" s="63"/>
      <c r="K9" s="63"/>
      <c r="L9" s="63"/>
      <c r="M9" s="63"/>
      <c r="N9" s="63"/>
      <c r="O9" s="63"/>
      <c r="P9" s="63"/>
      <c r="Q9" s="63"/>
      <c r="R9" s="74"/>
      <c r="S9" s="1030"/>
      <c r="T9" s="1030"/>
      <c r="U9" s="1030"/>
      <c r="V9" s="1030"/>
      <c r="W9" s="1030"/>
      <c r="X9" s="1030"/>
    </row>
    <row r="10" spans="1:24" s="13" customFormat="1" ht="15" customHeight="1" thickBot="1">
      <c r="A10" s="1570" t="s">
        <v>242</v>
      </c>
      <c r="B10" s="2233"/>
      <c r="C10" s="1571"/>
      <c r="D10" s="1629" t="str">
        <f>IF('LFA_Programmatic Progress_1A'!C10="","",'LFA_Programmatic Progress_1A'!C10)</f>
        <v>EUR</v>
      </c>
      <c r="E10" s="1630"/>
      <c r="F10" s="1630"/>
      <c r="G10" s="1631"/>
      <c r="H10" s="82"/>
      <c r="I10" s="63"/>
      <c r="J10" s="63"/>
      <c r="K10" s="63"/>
      <c r="L10" s="63"/>
      <c r="M10" s="63"/>
      <c r="N10" s="63"/>
      <c r="O10" s="63"/>
      <c r="P10" s="63"/>
      <c r="Q10" s="63"/>
      <c r="R10" s="74"/>
      <c r="S10" s="1030"/>
      <c r="T10" s="1030"/>
      <c r="U10" s="1030"/>
      <c r="V10" s="1030"/>
      <c r="W10" s="1030"/>
      <c r="X10" s="1030"/>
    </row>
    <row r="11" spans="1:24" s="13" customFormat="1" ht="27" customHeight="1" thickBot="1">
      <c r="A11" s="98" t="s">
        <v>157</v>
      </c>
      <c r="B11" s="72"/>
      <c r="C11" s="72"/>
      <c r="D11" s="72"/>
      <c r="E11" s="72"/>
      <c r="F11" s="72"/>
      <c r="G11" s="72"/>
      <c r="H11" s="72"/>
      <c r="I11" s="98" t="s">
        <v>158</v>
      </c>
      <c r="J11" s="72"/>
      <c r="K11" s="72"/>
      <c r="L11" s="72"/>
      <c r="M11" s="72"/>
      <c r="N11" s="72"/>
      <c r="O11" s="72"/>
      <c r="P11" s="72"/>
      <c r="Q11" s="72"/>
      <c r="R11" s="72"/>
      <c r="S11" s="69"/>
      <c r="T11" s="69"/>
      <c r="U11" s="69"/>
      <c r="V11" s="69"/>
      <c r="W11" s="69"/>
      <c r="X11" s="69"/>
    </row>
    <row r="12" spans="1:24" s="13" customFormat="1" ht="15" customHeight="1">
      <c r="A12" s="2465" t="s">
        <v>274</v>
      </c>
      <c r="B12" s="2466"/>
      <c r="C12" s="2467"/>
      <c r="D12" s="53" t="s">
        <v>280</v>
      </c>
      <c r="E12" s="94" t="str">
        <f>IF('LFA_Programmatic Progress_1A'!D12="Select","",'LFA_Programmatic Progress_1A'!D12)</f>
        <v>Semester</v>
      </c>
      <c r="F12" s="43" t="s">
        <v>281</v>
      </c>
      <c r="G12" s="96">
        <f>IF('LFA_Programmatic Progress_1A'!F12="Select","",'LFA_Programmatic Progress_1A'!F12)</f>
        <v>6</v>
      </c>
      <c r="H12" s="82"/>
      <c r="I12" s="2465" t="s">
        <v>279</v>
      </c>
      <c r="J12" s="2466"/>
      <c r="K12" s="2467"/>
      <c r="L12" s="53" t="s">
        <v>280</v>
      </c>
      <c r="M12" s="94" t="str">
        <f>IF('LFA_Programmatic Progress_1A'!D16="Select","",'LFA_Programmatic Progress_1A'!D16)</f>
        <v>Annual</v>
      </c>
      <c r="N12" s="43" t="s">
        <v>281</v>
      </c>
      <c r="O12" s="96" t="str">
        <f>IF('LFA_Programmatic Progress_1A'!F16="Select","",'LFA_Programmatic Progress_1A'!F16)</f>
        <v>N/A</v>
      </c>
      <c r="P12" s="63"/>
      <c r="Q12" s="63"/>
      <c r="R12" s="74"/>
      <c r="S12" s="1030"/>
      <c r="T12" s="1030"/>
      <c r="U12" s="1030"/>
      <c r="V12" s="1030"/>
      <c r="W12" s="1030"/>
      <c r="X12" s="1030"/>
    </row>
    <row r="13" spans="1:24" s="13" customFormat="1" ht="15" customHeight="1">
      <c r="A13" s="2244" t="s">
        <v>275</v>
      </c>
      <c r="B13" s="1963"/>
      <c r="C13" s="1962"/>
      <c r="D13" s="54" t="s">
        <v>243</v>
      </c>
      <c r="E13" s="95">
        <f>IF('LFA_Programmatic Progress_1A'!D13="Select","",'LFA_Programmatic Progress_1A'!D13)</f>
        <v>41275</v>
      </c>
      <c r="F13" s="5" t="s">
        <v>261</v>
      </c>
      <c r="G13" s="97">
        <f>IF('LFA_Programmatic Progress_1A'!F13="Select","",'LFA_Programmatic Progress_1A'!F13)</f>
        <v>41455</v>
      </c>
      <c r="H13" s="62"/>
      <c r="I13" s="2244" t="s">
        <v>277</v>
      </c>
      <c r="J13" s="1963"/>
      <c r="K13" s="1962"/>
      <c r="L13" s="54" t="s">
        <v>243</v>
      </c>
      <c r="M13" s="95">
        <f>IF('LFA_Programmatic Progress_1A'!D17="Select","",'LFA_Programmatic Progress_1A'!D17)</f>
      </c>
      <c r="N13" s="5" t="s">
        <v>261</v>
      </c>
      <c r="O13" s="97">
        <f>IF('LFA_Programmatic Progress_1A'!F17="Select","",'LFA_Programmatic Progress_1A'!F17)</f>
      </c>
      <c r="P13" s="63"/>
      <c r="Q13" s="63"/>
      <c r="R13" s="74"/>
      <c r="S13" s="1030"/>
      <c r="T13" s="1030"/>
      <c r="U13" s="1030"/>
      <c r="V13" s="1030"/>
      <c r="W13" s="1030"/>
      <c r="X13" s="1030"/>
    </row>
    <row r="14" spans="1:24" s="13" customFormat="1" ht="15" customHeight="1" thickBot="1">
      <c r="A14" s="2245" t="s">
        <v>276</v>
      </c>
      <c r="B14" s="2246"/>
      <c r="C14" s="2247"/>
      <c r="D14" s="1630">
        <f>IF('LFA_Programmatic Progress_1A'!C14="Select","",'LFA_Programmatic Progress_1A'!C14)</f>
        <v>6</v>
      </c>
      <c r="E14" s="1630"/>
      <c r="F14" s="1630"/>
      <c r="G14" s="1631"/>
      <c r="H14" s="82"/>
      <c r="I14" s="2245" t="s">
        <v>278</v>
      </c>
      <c r="J14" s="2246"/>
      <c r="K14" s="2247"/>
      <c r="L14" s="1629" t="str">
        <f>IF('LFA_Programmatic Progress_1A'!C18="Select","",'LFA_Programmatic Progress_1A'!C18)</f>
        <v>N/A</v>
      </c>
      <c r="M14" s="1630"/>
      <c r="N14" s="1630"/>
      <c r="O14" s="1631"/>
      <c r="P14" s="63"/>
      <c r="Q14" s="63"/>
      <c r="R14" s="74"/>
      <c r="S14" s="1030"/>
      <c r="T14" s="1030"/>
      <c r="U14" s="1030"/>
      <c r="V14" s="1030"/>
      <c r="W14" s="1030"/>
      <c r="X14" s="1030"/>
    </row>
    <row r="15" spans="1:24" s="72" customFormat="1" ht="21" customHeight="1">
      <c r="A15" s="70"/>
      <c r="B15" s="70"/>
      <c r="C15" s="70"/>
      <c r="D15" s="70"/>
      <c r="E15" s="70"/>
      <c r="F15" s="70"/>
      <c r="G15" s="70"/>
      <c r="H15" s="70"/>
      <c r="I15" s="70"/>
      <c r="J15" s="69"/>
      <c r="K15" s="69"/>
      <c r="L15" s="69"/>
      <c r="R15" s="74"/>
      <c r="S15" s="1030"/>
      <c r="T15" s="1030"/>
      <c r="U15" s="1030"/>
      <c r="V15" s="1030"/>
      <c r="W15" s="1030"/>
      <c r="X15" s="1030"/>
    </row>
    <row r="16" spans="1:24" s="72" customFormat="1" ht="28.5" customHeight="1">
      <c r="A16" s="66" t="s">
        <v>437</v>
      </c>
      <c r="B16" s="78"/>
      <c r="C16" s="78"/>
      <c r="D16" s="78"/>
      <c r="E16" s="70"/>
      <c r="F16" s="70"/>
      <c r="G16" s="70"/>
      <c r="H16" s="70"/>
      <c r="I16" s="70"/>
      <c r="J16" s="69"/>
      <c r="R16" s="74"/>
      <c r="S16" s="1030"/>
      <c r="T16" s="1030"/>
      <c r="U16" s="1030"/>
      <c r="V16" s="1030"/>
      <c r="W16" s="1030"/>
      <c r="X16" s="1030"/>
    </row>
    <row r="17" spans="1:24" s="72" customFormat="1" ht="27.75" customHeight="1">
      <c r="A17" s="1932" t="s">
        <v>562</v>
      </c>
      <c r="B17" s="1933"/>
      <c r="C17" s="1933"/>
      <c r="D17" s="1933"/>
      <c r="E17" s="1933"/>
      <c r="F17" s="1933"/>
      <c r="G17" s="1933"/>
      <c r="H17" s="1933"/>
      <c r="I17" s="1933"/>
      <c r="J17" s="1933"/>
      <c r="K17" s="1933"/>
      <c r="L17" s="1933"/>
      <c r="M17" s="1933"/>
      <c r="N17" s="1933"/>
      <c r="O17" s="1933"/>
      <c r="P17" s="1933"/>
      <c r="R17" s="74"/>
      <c r="S17" s="1030"/>
      <c r="T17" s="1030"/>
      <c r="U17" s="1030"/>
      <c r="V17" s="1030"/>
      <c r="W17" s="1030"/>
      <c r="X17" s="1030"/>
    </row>
    <row r="18" spans="1:24" s="976" customFormat="1" ht="12.75" customHeight="1">
      <c r="A18" s="1219"/>
      <c r="B18" s="1219"/>
      <c r="C18" s="1219"/>
      <c r="D18" s="1219"/>
      <c r="E18" s="1219"/>
      <c r="F18" s="1219"/>
      <c r="G18" s="1219"/>
      <c r="H18" s="1219"/>
      <c r="I18" s="1219"/>
      <c r="J18" s="1219"/>
      <c r="K18" s="1219"/>
      <c r="L18" s="1219"/>
      <c r="M18" s="1219"/>
      <c r="N18" s="1219"/>
      <c r="O18" s="1219"/>
      <c r="P18" s="1219"/>
      <c r="R18" s="1220"/>
      <c r="S18" s="1045"/>
      <c r="T18" s="1045"/>
      <c r="U18" s="1045"/>
      <c r="V18" s="1045"/>
      <c r="W18" s="1045"/>
      <c r="X18" s="1045"/>
    </row>
    <row r="19" spans="1:24" s="976" customFormat="1" ht="27.75" customHeight="1">
      <c r="A19" s="1219"/>
      <c r="B19" s="1245" t="s">
        <v>582</v>
      </c>
      <c r="C19" s="1268" t="str">
        <f>'LFA_Overall Performance_6'!H13</f>
        <v>Select</v>
      </c>
      <c r="D19" s="1244"/>
      <c r="E19" s="1219"/>
      <c r="F19" s="1219"/>
      <c r="G19" s="1219"/>
      <c r="H19" s="1219"/>
      <c r="I19" s="1219"/>
      <c r="J19" s="1219"/>
      <c r="K19" s="1219"/>
      <c r="L19" s="1219"/>
      <c r="M19" s="1219"/>
      <c r="N19" s="1219"/>
      <c r="O19" s="1219"/>
      <c r="P19" s="1219"/>
      <c r="R19" s="1220"/>
      <c r="S19" s="1045"/>
      <c r="T19" s="1045"/>
      <c r="U19" s="1045"/>
      <c r="V19" s="1045"/>
      <c r="W19" s="1045"/>
      <c r="X19" s="1045"/>
    </row>
    <row r="20" spans="1:24" s="976" customFormat="1" ht="27.75" customHeight="1">
      <c r="A20" s="1219"/>
      <c r="B20" s="1219"/>
      <c r="C20" s="1219"/>
      <c r="D20" s="1219"/>
      <c r="E20" s="1219"/>
      <c r="F20" s="1219"/>
      <c r="G20" s="1219"/>
      <c r="H20" s="1219"/>
      <c r="I20" s="1219"/>
      <c r="J20" s="1219"/>
      <c r="K20" s="1219"/>
      <c r="L20" s="1219"/>
      <c r="M20" s="1219"/>
      <c r="N20" s="1219"/>
      <c r="O20" s="1219"/>
      <c r="P20" s="1219"/>
      <c r="R20" s="1220"/>
      <c r="S20" s="1045"/>
      <c r="T20" s="1045"/>
      <c r="U20" s="1045"/>
      <c r="V20" s="1045"/>
      <c r="W20" s="1045"/>
      <c r="X20" s="1045"/>
    </row>
    <row r="21" spans="1:24" s="72" customFormat="1" ht="24" customHeight="1">
      <c r="A21" s="1174" t="s">
        <v>568</v>
      </c>
      <c r="B21" s="77"/>
      <c r="C21" s="77"/>
      <c r="D21" s="77"/>
      <c r="E21" s="77"/>
      <c r="F21" s="77"/>
      <c r="G21" s="77"/>
      <c r="H21" s="77"/>
      <c r="I21" s="77"/>
      <c r="J21" s="77"/>
      <c r="R21" s="74"/>
      <c r="S21" s="1030"/>
      <c r="T21" s="1030"/>
      <c r="U21" s="1030"/>
      <c r="V21" s="1030"/>
      <c r="W21" s="1030"/>
      <c r="X21" s="1030"/>
    </row>
    <row r="22" spans="1:24" s="72" customFormat="1" ht="18">
      <c r="A22" s="2482" t="s">
        <v>544</v>
      </c>
      <c r="B22" s="2482"/>
      <c r="C22" s="2482"/>
      <c r="D22" s="2482" t="s">
        <v>545</v>
      </c>
      <c r="E22" s="2482"/>
      <c r="F22" s="2482"/>
      <c r="G22" s="2482"/>
      <c r="H22" s="2482"/>
      <c r="I22" s="2482"/>
      <c r="J22" s="77"/>
      <c r="R22" s="74"/>
      <c r="S22" s="1030"/>
      <c r="T22" s="1030"/>
      <c r="U22" s="1030"/>
      <c r="V22" s="1030"/>
      <c r="W22" s="1030"/>
      <c r="X22" s="1030"/>
    </row>
    <row r="23" spans="1:24" s="72" customFormat="1" ht="18">
      <c r="A23" s="1177" t="s">
        <v>537</v>
      </c>
      <c r="B23" s="1184" t="s">
        <v>542</v>
      </c>
      <c r="C23" s="1185"/>
      <c r="D23" s="2483" t="s">
        <v>546</v>
      </c>
      <c r="E23" s="2484"/>
      <c r="F23" s="2484"/>
      <c r="G23" s="2484"/>
      <c r="H23" s="2484"/>
      <c r="I23" s="2485"/>
      <c r="J23" s="77"/>
      <c r="R23" s="74"/>
      <c r="S23" s="1030"/>
      <c r="T23" s="1030"/>
      <c r="U23" s="1030"/>
      <c r="V23" s="1030"/>
      <c r="W23" s="1030"/>
      <c r="X23" s="1030"/>
    </row>
    <row r="24" spans="1:24" s="72" customFormat="1" ht="18">
      <c r="A24" s="1178" t="s">
        <v>538</v>
      </c>
      <c r="B24" s="1184" t="s">
        <v>543</v>
      </c>
      <c r="C24" s="1185"/>
      <c r="D24" s="2483" t="s">
        <v>547</v>
      </c>
      <c r="E24" s="2484"/>
      <c r="F24" s="2484"/>
      <c r="G24" s="2484"/>
      <c r="H24" s="2484"/>
      <c r="I24" s="2485"/>
      <c r="J24" s="77"/>
      <c r="R24" s="74"/>
      <c r="S24" s="1030"/>
      <c r="T24" s="1030"/>
      <c r="U24" s="1030"/>
      <c r="V24" s="1030"/>
      <c r="W24" s="1030"/>
      <c r="X24" s="1030"/>
    </row>
    <row r="25" spans="1:24" s="72" customFormat="1" ht="18">
      <c r="A25" s="1179" t="s">
        <v>539</v>
      </c>
      <c r="B25" s="1184" t="s">
        <v>553</v>
      </c>
      <c r="C25" s="1185"/>
      <c r="D25" s="2483" t="s">
        <v>548</v>
      </c>
      <c r="E25" s="2484"/>
      <c r="F25" s="2484"/>
      <c r="G25" s="2484"/>
      <c r="H25" s="2484"/>
      <c r="I25" s="2485"/>
      <c r="J25" s="77"/>
      <c r="R25" s="74"/>
      <c r="S25" s="1030"/>
      <c r="T25" s="1030"/>
      <c r="U25" s="1030"/>
      <c r="V25" s="1030"/>
      <c r="W25" s="1030"/>
      <c r="X25" s="1030"/>
    </row>
    <row r="26" spans="1:24" s="72" customFormat="1" ht="18">
      <c r="A26" s="1180" t="s">
        <v>540</v>
      </c>
      <c r="B26" s="1184" t="s">
        <v>552</v>
      </c>
      <c r="C26" s="1185"/>
      <c r="D26" s="2483" t="s">
        <v>549</v>
      </c>
      <c r="E26" s="2484"/>
      <c r="F26" s="2484"/>
      <c r="G26" s="2484"/>
      <c r="H26" s="2484"/>
      <c r="I26" s="2485"/>
      <c r="J26" s="77"/>
      <c r="R26" s="74"/>
      <c r="S26" s="1030"/>
      <c r="T26" s="1030"/>
      <c r="U26" s="1030"/>
      <c r="V26" s="1030"/>
      <c r="W26" s="1030"/>
      <c r="X26" s="1030"/>
    </row>
    <row r="27" spans="1:24" s="72" customFormat="1" ht="18">
      <c r="A27" s="1181" t="s">
        <v>541</v>
      </c>
      <c r="B27" s="1184" t="s">
        <v>554</v>
      </c>
      <c r="C27" s="1185"/>
      <c r="D27" s="2483" t="s">
        <v>550</v>
      </c>
      <c r="E27" s="2484"/>
      <c r="F27" s="2484"/>
      <c r="G27" s="2484"/>
      <c r="H27" s="2484"/>
      <c r="I27" s="2485"/>
      <c r="J27" s="77"/>
      <c r="R27" s="74"/>
      <c r="S27" s="1030"/>
      <c r="T27" s="1030"/>
      <c r="U27" s="1030"/>
      <c r="V27" s="1030"/>
      <c r="W27" s="1030"/>
      <c r="X27" s="1030"/>
    </row>
    <row r="28" spans="1:24" s="72" customFormat="1" ht="18">
      <c r="A28" s="1173"/>
      <c r="B28" s="1175"/>
      <c r="C28" s="1176"/>
      <c r="D28" s="1172"/>
      <c r="E28" s="1172"/>
      <c r="F28" s="1172"/>
      <c r="G28" s="1172"/>
      <c r="H28" s="1182"/>
      <c r="I28" s="1172"/>
      <c r="J28" s="77"/>
      <c r="R28" s="74"/>
      <c r="S28" s="1030"/>
      <c r="T28" s="1030"/>
      <c r="U28" s="1030"/>
      <c r="V28" s="1030"/>
      <c r="W28" s="1030"/>
      <c r="X28" s="1030"/>
    </row>
    <row r="29" spans="1:24" s="72" customFormat="1" ht="31.5" customHeight="1">
      <c r="A29" s="2455" t="str">
        <f>"1.  Cash amount requested by the Principal Recipient from the Global Fund for next disbursement period plus one additional quarter (amount in: "&amp;IF(D10="","please select currency in 'PR_Section 1A')",D10&amp;"):")</f>
        <v>1.  Cash amount requested by the Principal Recipient from the Global Fund for next disbursement period plus one additional quarter (amount in: EUR):</v>
      </c>
      <c r="B29" s="2455"/>
      <c r="C29" s="2455"/>
      <c r="D29" s="2455"/>
      <c r="E29" s="2455"/>
      <c r="F29" s="2455"/>
      <c r="G29" s="2455"/>
      <c r="H29" s="814">
        <f>+'PR_Cash Request_7A&amp;B'!D23</f>
        <v>0</v>
      </c>
      <c r="J29" s="379">
        <f>+IF('PR_Cash Request_7A&amp;B'!D25="","",'PR_Cash Request_7A&amp;B'!D25)</f>
      </c>
      <c r="R29" s="74"/>
      <c r="S29" s="1030"/>
      <c r="T29" s="1030"/>
      <c r="U29" s="1030"/>
      <c r="V29" s="1030"/>
      <c r="W29" s="1030"/>
      <c r="X29" s="1030"/>
    </row>
    <row r="30" spans="1:24" s="72" customFormat="1" ht="14.25" customHeight="1">
      <c r="A30" s="518"/>
      <c r="B30" s="518"/>
      <c r="C30" s="518"/>
      <c r="D30" s="518"/>
      <c r="E30" s="518"/>
      <c r="F30" s="518"/>
      <c r="G30" s="518"/>
      <c r="H30" s="648"/>
      <c r="J30" s="367"/>
      <c r="R30" s="74"/>
      <c r="S30" s="1030"/>
      <c r="T30" s="1030"/>
      <c r="U30" s="1030"/>
      <c r="V30" s="1030"/>
      <c r="W30" s="1030"/>
      <c r="X30" s="1030"/>
    </row>
    <row r="31" spans="1:24" s="72" customFormat="1" ht="37.5" customHeight="1">
      <c r="A31" s="2455" t="str">
        <f>"2.  LFA disbursement recommendation (amount in: "&amp;IF(D10="","please select currency in 'PR_Section1A')",D10&amp;"):")</f>
        <v>2.  LFA disbursement recommendation (amount in: EUR):</v>
      </c>
      <c r="B31" s="2455"/>
      <c r="C31" s="2455"/>
      <c r="D31" s="2455"/>
      <c r="E31" s="2455"/>
      <c r="F31" s="2455"/>
      <c r="G31" s="2455"/>
      <c r="H31" s="814">
        <f>'LFA_Disbursement Recommend_5B'!K44</f>
        <v>0</v>
      </c>
      <c r="J31" s="378"/>
      <c r="R31" s="74"/>
      <c r="S31" s="1030"/>
      <c r="T31" s="1030"/>
      <c r="U31" s="1030"/>
      <c r="V31" s="1030"/>
      <c r="W31" s="1030"/>
      <c r="X31" s="1030"/>
    </row>
    <row r="32" spans="1:24" s="72" customFormat="1" ht="14.25">
      <c r="A32" s="86"/>
      <c r="B32" s="86"/>
      <c r="C32" s="86"/>
      <c r="D32" s="86"/>
      <c r="E32" s="86"/>
      <c r="F32" s="86"/>
      <c r="G32" s="86"/>
      <c r="H32" s="86"/>
      <c r="I32" s="86"/>
      <c r="J32" s="72" t="s">
        <v>59</v>
      </c>
      <c r="R32" s="74"/>
      <c r="S32" s="1030"/>
      <c r="T32" s="1030"/>
      <c r="U32" s="1030"/>
      <c r="V32" s="1030"/>
      <c r="W32" s="1030"/>
      <c r="X32" s="1030"/>
    </row>
    <row r="33" spans="1:24" s="72" customFormat="1" ht="60" customHeight="1">
      <c r="A33" s="2473" t="s">
        <v>566</v>
      </c>
      <c r="B33" s="2473"/>
      <c r="C33" s="976"/>
      <c r="D33" s="1351" t="s">
        <v>560</v>
      </c>
      <c r="E33" s="1352"/>
      <c r="F33" s="1351" t="s">
        <v>567</v>
      </c>
      <c r="G33" s="1352"/>
      <c r="H33" s="1353" t="s">
        <v>585</v>
      </c>
      <c r="I33" s="1352"/>
      <c r="J33" s="1352" t="s">
        <v>551</v>
      </c>
      <c r="R33" s="74"/>
      <c r="S33" s="1030"/>
      <c r="T33" s="1030"/>
      <c r="U33" s="1030"/>
      <c r="V33" s="1030"/>
      <c r="W33" s="1030"/>
      <c r="X33" s="1030"/>
    </row>
    <row r="34" spans="1:24" s="72" customFormat="1" ht="46.5" customHeight="1">
      <c r="A34" s="1183"/>
      <c r="B34" s="1265">
        <f>'LFA_Total PR Cash Outflow_3A'!H13+'LFA_Disbursement Recommend_5B'!M18+'LFA_Disbursement Recommend_5B'!M22+'LFA_Disbursement Recommend_5B'!M28</f>
        <v>2892767</v>
      </c>
      <c r="C34" s="86"/>
      <c r="D34" s="1267"/>
      <c r="E34" s="86"/>
      <c r="F34" s="1265">
        <f>H31+D34</f>
        <v>0</v>
      </c>
      <c r="G34" s="86"/>
      <c r="H34" s="1264">
        <f>IF(B34=0,"",F34/B34)</f>
        <v>0</v>
      </c>
      <c r="I34" s="86"/>
      <c r="J34" s="1266" t="s">
        <v>260</v>
      </c>
      <c r="R34" s="74"/>
      <c r="S34" s="1030"/>
      <c r="T34" s="1030"/>
      <c r="U34" s="1030"/>
      <c r="V34" s="1030"/>
      <c r="W34" s="1030"/>
      <c r="X34" s="1030"/>
    </row>
    <row r="35" spans="1:24" s="91" customFormat="1" ht="27" customHeight="1">
      <c r="A35" s="92" t="s">
        <v>561</v>
      </c>
      <c r="B35" s="92"/>
      <c r="C35" s="92"/>
      <c r="D35" s="92"/>
      <c r="E35" s="92"/>
      <c r="F35" s="92"/>
      <c r="G35" s="92"/>
      <c r="H35" s="1222"/>
      <c r="I35" s="86"/>
      <c r="R35" s="511"/>
      <c r="S35" s="347"/>
      <c r="T35" s="347"/>
      <c r="U35" s="347"/>
      <c r="V35" s="347"/>
      <c r="W35" s="347"/>
      <c r="X35" s="347"/>
    </row>
    <row r="36" spans="1:24" s="72" customFormat="1" ht="14.25">
      <c r="A36" s="86"/>
      <c r="B36" s="86"/>
      <c r="C36" s="86"/>
      <c r="D36" s="86"/>
      <c r="E36" s="86"/>
      <c r="F36" s="86"/>
      <c r="G36" s="86"/>
      <c r="H36" s="86"/>
      <c r="I36" s="86"/>
      <c r="R36" s="74"/>
      <c r="S36" s="1030"/>
      <c r="T36" s="1030"/>
      <c r="U36" s="1030"/>
      <c r="V36" s="1030"/>
      <c r="W36" s="1030"/>
      <c r="X36" s="1030"/>
    </row>
    <row r="37" spans="1:24" s="17" customFormat="1" ht="14.25">
      <c r="A37" s="2474" t="s">
        <v>569</v>
      </c>
      <c r="B37" s="2474"/>
      <c r="C37" s="2474"/>
      <c r="D37" s="2474"/>
      <c r="E37" s="2474"/>
      <c r="F37" s="2474"/>
      <c r="G37" s="2474"/>
      <c r="H37" s="69"/>
      <c r="I37" s="69"/>
      <c r="J37" s="72"/>
      <c r="K37" s="74"/>
      <c r="L37" s="74"/>
      <c r="M37" s="74"/>
      <c r="N37" s="74"/>
      <c r="O37" s="74"/>
      <c r="P37" s="74"/>
      <c r="Q37" s="74"/>
      <c r="R37" s="74"/>
      <c r="S37" s="1030"/>
      <c r="T37" s="1030"/>
      <c r="U37" s="1030"/>
      <c r="V37" s="1030"/>
      <c r="W37" s="1030"/>
      <c r="X37" s="1030"/>
    </row>
    <row r="38" spans="1:24" s="75" customFormat="1" ht="22.5" customHeight="1">
      <c r="A38" s="2459"/>
      <c r="B38" s="2460"/>
      <c r="C38" s="2460"/>
      <c r="D38" s="2460"/>
      <c r="E38" s="2460"/>
      <c r="F38" s="2460"/>
      <c r="G38" s="2460"/>
      <c r="H38" s="2460"/>
      <c r="I38" s="2460"/>
      <c r="J38" s="2461"/>
      <c r="S38" s="88"/>
      <c r="T38" s="88"/>
      <c r="U38" s="88"/>
      <c r="V38" s="88"/>
      <c r="W38" s="88"/>
      <c r="X38" s="88"/>
    </row>
    <row r="39" spans="1:24" s="75" customFormat="1" ht="54.75" customHeight="1">
      <c r="A39" s="2462"/>
      <c r="B39" s="2463"/>
      <c r="C39" s="2463"/>
      <c r="D39" s="2463"/>
      <c r="E39" s="2463"/>
      <c r="F39" s="2463"/>
      <c r="G39" s="2463"/>
      <c r="H39" s="2463"/>
      <c r="I39" s="2463"/>
      <c r="J39" s="2464"/>
      <c r="S39" s="88"/>
      <c r="T39" s="88"/>
      <c r="U39" s="88"/>
      <c r="V39" s="88"/>
      <c r="W39" s="88"/>
      <c r="X39" s="88"/>
    </row>
    <row r="40" spans="1:24" s="75" customFormat="1" ht="31.5" customHeight="1">
      <c r="A40" s="72"/>
      <c r="B40" s="72"/>
      <c r="C40" s="72"/>
      <c r="D40" s="72"/>
      <c r="E40" s="72"/>
      <c r="F40" s="72"/>
      <c r="G40" s="72"/>
      <c r="H40" s="72"/>
      <c r="I40" s="72"/>
      <c r="J40" s="72"/>
      <c r="S40" s="88"/>
      <c r="T40" s="88"/>
      <c r="U40" s="88"/>
      <c r="V40" s="88"/>
      <c r="W40" s="88"/>
      <c r="X40" s="88"/>
    </row>
    <row r="41" spans="1:24" s="75" customFormat="1" ht="31.5" customHeight="1">
      <c r="A41" s="1932" t="s">
        <v>563</v>
      </c>
      <c r="B41" s="1933"/>
      <c r="C41" s="1933"/>
      <c r="D41" s="1933"/>
      <c r="E41" s="1933"/>
      <c r="F41" s="1933"/>
      <c r="G41" s="1933"/>
      <c r="H41" s="1933"/>
      <c r="I41" s="1933"/>
      <c r="J41" s="1933"/>
      <c r="K41" s="1933"/>
      <c r="L41" s="1933"/>
      <c r="M41" s="1933"/>
      <c r="N41" s="1933"/>
      <c r="O41" s="1933"/>
      <c r="P41" s="1933"/>
      <c r="S41" s="88"/>
      <c r="T41" s="88"/>
      <c r="U41" s="88"/>
      <c r="V41" s="88"/>
      <c r="W41" s="88"/>
      <c r="X41" s="88"/>
    </row>
    <row r="42" spans="1:24" s="75" customFormat="1" ht="41.25" customHeight="1">
      <c r="A42" s="1228" t="s">
        <v>153</v>
      </c>
      <c r="J42" s="1229" t="s">
        <v>155</v>
      </c>
      <c r="S42" s="88"/>
      <c r="T42" s="88"/>
      <c r="U42" s="88"/>
      <c r="V42" s="88"/>
      <c r="W42" s="88"/>
      <c r="X42" s="88"/>
    </row>
    <row r="43" spans="2:24" s="75" customFormat="1" ht="36" customHeight="1">
      <c r="B43" s="519" t="s">
        <v>260</v>
      </c>
      <c r="C43" s="87" t="s">
        <v>142</v>
      </c>
      <c r="I43" s="76"/>
      <c r="J43" s="1906"/>
      <c r="K43" s="1906"/>
      <c r="L43" s="1906"/>
      <c r="M43" s="1906"/>
      <c r="S43" s="88"/>
      <c r="T43" s="88"/>
      <c r="U43" s="88"/>
      <c r="V43" s="88"/>
      <c r="W43" s="88"/>
      <c r="X43" s="88"/>
    </row>
    <row r="44" spans="2:24" s="75" customFormat="1" ht="30.75" customHeight="1">
      <c r="B44" s="519" t="s">
        <v>260</v>
      </c>
      <c r="C44" s="87" t="s">
        <v>143</v>
      </c>
      <c r="I44" s="76"/>
      <c r="J44" s="1906"/>
      <c r="K44" s="1906"/>
      <c r="L44" s="1906"/>
      <c r="M44" s="1906"/>
      <c r="S44" s="88"/>
      <c r="T44" s="88"/>
      <c r="U44" s="88"/>
      <c r="V44" s="88"/>
      <c r="W44" s="88"/>
      <c r="X44" s="88"/>
    </row>
    <row r="45" spans="2:24" s="75" customFormat="1" ht="40.5" customHeight="1">
      <c r="B45" s="519" t="s">
        <v>260</v>
      </c>
      <c r="C45" s="2456" t="s">
        <v>154</v>
      </c>
      <c r="D45" s="2456"/>
      <c r="E45" s="2456"/>
      <c r="F45" s="2456"/>
      <c r="G45" s="2456"/>
      <c r="H45" s="2456"/>
      <c r="I45" s="76"/>
      <c r="J45" s="1906"/>
      <c r="K45" s="1906"/>
      <c r="L45" s="1906"/>
      <c r="M45" s="1906"/>
      <c r="S45" s="88"/>
      <c r="T45" s="88"/>
      <c r="U45" s="88"/>
      <c r="V45" s="88"/>
      <c r="W45" s="88"/>
      <c r="X45" s="88"/>
    </row>
    <row r="46" spans="2:24" s="75" customFormat="1" ht="42" customHeight="1">
      <c r="B46" s="519" t="s">
        <v>260</v>
      </c>
      <c r="C46" s="2456" t="s">
        <v>144</v>
      </c>
      <c r="D46" s="2456"/>
      <c r="E46" s="2456"/>
      <c r="F46" s="2456"/>
      <c r="G46" s="2456"/>
      <c r="H46" s="2456"/>
      <c r="J46" s="2425"/>
      <c r="K46" s="2425"/>
      <c r="L46" s="2425"/>
      <c r="M46" s="2425"/>
      <c r="S46" s="88"/>
      <c r="T46" s="88"/>
      <c r="U46" s="88"/>
      <c r="V46" s="88"/>
      <c r="W46" s="88"/>
      <c r="X46" s="88"/>
    </row>
    <row r="47" spans="2:24" s="75" customFormat="1" ht="30.75" customHeight="1">
      <c r="B47" s="519" t="s">
        <v>260</v>
      </c>
      <c r="C47" s="87" t="s">
        <v>145</v>
      </c>
      <c r="I47" s="76"/>
      <c r="J47" s="2425"/>
      <c r="K47" s="2425"/>
      <c r="L47" s="2425"/>
      <c r="M47" s="2425"/>
      <c r="S47" s="88"/>
      <c r="T47" s="88"/>
      <c r="U47" s="88"/>
      <c r="V47" s="88"/>
      <c r="W47" s="88"/>
      <c r="X47" s="88"/>
    </row>
    <row r="48" spans="2:24" s="75" customFormat="1" ht="32.25" customHeight="1">
      <c r="B48" s="519" t="s">
        <v>260</v>
      </c>
      <c r="C48" s="1274" t="s">
        <v>584</v>
      </c>
      <c r="D48" s="1274"/>
      <c r="E48" s="1274"/>
      <c r="F48" s="1274"/>
      <c r="G48" s="1274"/>
      <c r="H48" s="1274"/>
      <c r="I48" s="517"/>
      <c r="J48" s="1906"/>
      <c r="K48" s="1906"/>
      <c r="L48" s="1906"/>
      <c r="M48" s="1906"/>
      <c r="S48" s="88"/>
      <c r="T48" s="88"/>
      <c r="U48" s="88"/>
      <c r="V48" s="88"/>
      <c r="W48" s="88"/>
      <c r="X48" s="88"/>
    </row>
    <row r="49" spans="2:24" s="75" customFormat="1" ht="32.25" customHeight="1">
      <c r="B49" s="519" t="s">
        <v>260</v>
      </c>
      <c r="C49" s="1275" t="s">
        <v>564</v>
      </c>
      <c r="D49" s="665"/>
      <c r="E49" s="665"/>
      <c r="F49" s="665"/>
      <c r="G49" s="665"/>
      <c r="H49" s="665"/>
      <c r="I49" s="665"/>
      <c r="J49" s="2425"/>
      <c r="K49" s="2425"/>
      <c r="L49" s="2425"/>
      <c r="M49" s="2425"/>
      <c r="S49" s="88"/>
      <c r="T49" s="88"/>
      <c r="U49" s="88"/>
      <c r="V49" s="88"/>
      <c r="W49" s="88"/>
      <c r="X49" s="88"/>
    </row>
    <row r="50" spans="1:24" s="72" customFormat="1" ht="38.25" customHeight="1">
      <c r="A50" s="75"/>
      <c r="B50" s="519" t="s">
        <v>260</v>
      </c>
      <c r="C50" s="1354" t="s">
        <v>3</v>
      </c>
      <c r="D50" s="1008"/>
      <c r="E50" s="1008"/>
      <c r="F50" s="1008"/>
      <c r="G50" s="1008"/>
      <c r="H50" s="1008"/>
      <c r="I50" s="1355"/>
      <c r="J50" s="1906"/>
      <c r="K50" s="1906"/>
      <c r="L50" s="1906"/>
      <c r="M50" s="1906"/>
      <c r="R50" s="74"/>
      <c r="S50" s="1030"/>
      <c r="T50" s="1030"/>
      <c r="U50" s="1030"/>
      <c r="V50" s="1030"/>
      <c r="W50" s="1030"/>
      <c r="X50" s="1030"/>
    </row>
    <row r="51" spans="1:24" s="72" customFormat="1" ht="49.5" customHeight="1">
      <c r="A51" s="2468" t="s">
        <v>522</v>
      </c>
      <c r="B51" s="2468"/>
      <c r="C51" s="2468"/>
      <c r="D51" s="2468"/>
      <c r="E51" s="2468"/>
      <c r="F51" s="2468"/>
      <c r="G51" s="2468"/>
      <c r="H51" s="2468"/>
      <c r="I51" s="2468"/>
      <c r="J51" s="2468"/>
      <c r="K51" s="2468"/>
      <c r="L51" s="2468"/>
      <c r="M51" s="2468"/>
      <c r="R51" s="74"/>
      <c r="S51" s="1030"/>
      <c r="T51" s="1030"/>
      <c r="U51" s="1030"/>
      <c r="V51" s="1030"/>
      <c r="W51" s="1030"/>
      <c r="X51" s="1030"/>
    </row>
    <row r="52" spans="1:24" s="72" customFormat="1" ht="25.5" customHeight="1">
      <c r="A52" s="75"/>
      <c r="B52" s="649"/>
      <c r="C52" s="87"/>
      <c r="D52" s="75"/>
      <c r="E52" s="75"/>
      <c r="F52" s="75"/>
      <c r="G52" s="75"/>
      <c r="H52" s="75"/>
      <c r="I52" s="76"/>
      <c r="J52" s="558"/>
      <c r="R52" s="74"/>
      <c r="S52" s="1030"/>
      <c r="T52" s="1030"/>
      <c r="U52" s="1030"/>
      <c r="V52" s="1030"/>
      <c r="W52" s="1030"/>
      <c r="X52" s="1030"/>
    </row>
    <row r="53" spans="1:24" s="75" customFormat="1" ht="43.5" customHeight="1">
      <c r="A53" s="2472" t="s">
        <v>583</v>
      </c>
      <c r="B53" s="2472"/>
      <c r="C53" s="2472"/>
      <c r="D53" s="2472"/>
      <c r="E53" s="2472"/>
      <c r="F53" s="2472"/>
      <c r="G53" s="2472"/>
      <c r="H53" s="2472"/>
      <c r="I53" s="2472"/>
      <c r="J53" s="2472"/>
      <c r="S53" s="88"/>
      <c r="T53" s="88"/>
      <c r="U53" s="88"/>
      <c r="V53" s="88"/>
      <c r="W53" s="88"/>
      <c r="X53" s="88"/>
    </row>
    <row r="54" spans="1:24" s="75" customFormat="1" ht="51.75" customHeight="1">
      <c r="A54" s="2457" t="s">
        <v>284</v>
      </c>
      <c r="B54" s="2458"/>
      <c r="C54" s="2458"/>
      <c r="D54" s="2458"/>
      <c r="E54" s="2458"/>
      <c r="F54" s="2458"/>
      <c r="G54" s="2458"/>
      <c r="H54" s="2458"/>
      <c r="I54" s="2458"/>
      <c r="J54" s="2458"/>
      <c r="S54" s="88"/>
      <c r="T54" s="88"/>
      <c r="U54" s="88"/>
      <c r="V54" s="88"/>
      <c r="W54" s="88"/>
      <c r="X54" s="88"/>
    </row>
    <row r="55" spans="1:24" s="75" customFormat="1" ht="49.5" customHeight="1">
      <c r="A55" s="2475"/>
      <c r="B55" s="2476"/>
      <c r="C55" s="2476"/>
      <c r="D55" s="2476"/>
      <c r="E55" s="2476"/>
      <c r="F55" s="2476"/>
      <c r="G55" s="2476"/>
      <c r="H55" s="2476"/>
      <c r="I55" s="2476"/>
      <c r="J55" s="2476"/>
      <c r="K55" s="2476"/>
      <c r="L55" s="2476"/>
      <c r="M55" s="2477"/>
      <c r="S55" s="88"/>
      <c r="T55" s="88"/>
      <c r="U55" s="88"/>
      <c r="V55" s="88"/>
      <c r="W55" s="88"/>
      <c r="X55" s="88"/>
    </row>
    <row r="56" spans="1:24" s="75" customFormat="1" ht="84.75" customHeight="1">
      <c r="A56" s="2478"/>
      <c r="B56" s="2479"/>
      <c r="C56" s="2479"/>
      <c r="D56" s="2479"/>
      <c r="E56" s="2479"/>
      <c r="F56" s="2479"/>
      <c r="G56" s="2479"/>
      <c r="H56" s="2479"/>
      <c r="I56" s="2479"/>
      <c r="J56" s="2479"/>
      <c r="K56" s="2479"/>
      <c r="L56" s="2479"/>
      <c r="M56" s="2480"/>
      <c r="S56" s="88"/>
      <c r="T56" s="88"/>
      <c r="U56" s="88"/>
      <c r="V56" s="88"/>
      <c r="W56" s="88"/>
      <c r="X56" s="88"/>
    </row>
    <row r="57" spans="1:24" s="1430" customFormat="1" ht="66.75" customHeight="1">
      <c r="A57" s="2481" t="s">
        <v>638</v>
      </c>
      <c r="B57" s="2481"/>
      <c r="C57" s="2481"/>
      <c r="D57" s="2481"/>
      <c r="E57" s="2481"/>
      <c r="F57" s="2481"/>
      <c r="G57" s="2481"/>
      <c r="H57" s="2481"/>
      <c r="I57" s="2481"/>
      <c r="J57" s="2481"/>
      <c r="K57" s="1429"/>
      <c r="L57" s="1429"/>
      <c r="M57" s="1429"/>
      <c r="S57" s="475"/>
      <c r="T57" s="475"/>
      <c r="U57" s="475"/>
      <c r="V57" s="475"/>
      <c r="W57" s="475"/>
      <c r="X57" s="475"/>
    </row>
    <row r="58" spans="1:24" s="72" customFormat="1" ht="30" customHeight="1">
      <c r="A58" s="1427" t="s">
        <v>146</v>
      </c>
      <c r="B58" s="1427"/>
      <c r="C58" s="1427"/>
      <c r="D58" s="2454"/>
      <c r="E58" s="2454"/>
      <c r="F58" s="2454"/>
      <c r="G58" s="1431"/>
      <c r="H58" s="1431"/>
      <c r="I58" s="1431"/>
      <c r="J58" s="1428"/>
      <c r="S58" s="69"/>
      <c r="T58" s="69"/>
      <c r="U58" s="69"/>
      <c r="V58" s="69"/>
      <c r="W58" s="2"/>
      <c r="X58" s="2"/>
    </row>
    <row r="59" spans="1:24" s="72" customFormat="1" ht="36" customHeight="1">
      <c r="A59" s="1427" t="s">
        <v>147</v>
      </c>
      <c r="B59" s="1427"/>
      <c r="C59" s="1427"/>
      <c r="D59" s="2454"/>
      <c r="E59" s="2454"/>
      <c r="F59" s="2454"/>
      <c r="G59" s="1431"/>
      <c r="H59" s="1431"/>
      <c r="I59" s="1431"/>
      <c r="J59" s="1428"/>
      <c r="S59" s="69"/>
      <c r="T59" s="69"/>
      <c r="U59" s="69"/>
      <c r="V59" s="69"/>
      <c r="W59" s="2"/>
      <c r="X59" s="2"/>
    </row>
    <row r="60" spans="1:24" s="72" customFormat="1" ht="36" customHeight="1">
      <c r="A60" s="1427" t="s">
        <v>148</v>
      </c>
      <c r="B60" s="1427"/>
      <c r="C60" s="1427"/>
      <c r="D60" s="2454"/>
      <c r="E60" s="2454"/>
      <c r="F60" s="2454"/>
      <c r="G60" s="1431"/>
      <c r="H60" s="1431"/>
      <c r="I60" s="1431"/>
      <c r="J60" s="1428"/>
      <c r="S60" s="69"/>
      <c r="T60" s="69"/>
      <c r="U60" s="69"/>
      <c r="V60" s="69"/>
      <c r="W60" s="2"/>
      <c r="X60" s="2"/>
    </row>
    <row r="61" spans="1:24" s="72" customFormat="1" ht="37.5" customHeight="1">
      <c r="A61" s="1427" t="s">
        <v>149</v>
      </c>
      <c r="B61" s="1427"/>
      <c r="C61" s="1427"/>
      <c r="D61" s="2454"/>
      <c r="E61" s="2454"/>
      <c r="F61" s="2454"/>
      <c r="G61" s="1431"/>
      <c r="H61" s="1431"/>
      <c r="I61" s="1431"/>
      <c r="J61" s="1428"/>
      <c r="S61" s="69"/>
      <c r="T61" s="69"/>
      <c r="U61" s="69"/>
      <c r="V61" s="69"/>
      <c r="W61" s="2"/>
      <c r="X61" s="2"/>
    </row>
    <row r="62" spans="1:24" s="72" customFormat="1" ht="18">
      <c r="A62" s="1428"/>
      <c r="B62" s="1428"/>
      <c r="S62" s="69"/>
      <c r="T62" s="69"/>
      <c r="U62" s="69"/>
      <c r="V62" s="69"/>
      <c r="W62" s="2"/>
      <c r="X62" s="2"/>
    </row>
    <row r="63" spans="1:24" s="72" customFormat="1" ht="15">
      <c r="A63" s="650"/>
      <c r="S63" s="69"/>
      <c r="T63" s="69"/>
      <c r="U63" s="69"/>
      <c r="V63" s="69"/>
      <c r="W63" s="69"/>
      <c r="X63" s="69"/>
    </row>
    <row r="64" spans="1:24" s="72" customFormat="1" ht="15.75">
      <c r="A64" s="2468"/>
      <c r="B64" s="2468"/>
      <c r="C64" s="2468"/>
      <c r="D64" s="2468"/>
      <c r="E64" s="2468"/>
      <c r="F64" s="2468"/>
      <c r="G64" s="2468"/>
      <c r="H64" s="2468"/>
      <c r="I64" s="2468"/>
      <c r="J64" s="2468"/>
      <c r="S64" s="69"/>
      <c r="T64" s="69"/>
      <c r="U64" s="69"/>
      <c r="V64" s="69"/>
      <c r="W64" s="69"/>
      <c r="X64" s="69"/>
    </row>
    <row r="65" spans="19:24" s="72" customFormat="1" ht="12.75">
      <c r="S65" s="69"/>
      <c r="T65" s="69"/>
      <c r="U65" s="69"/>
      <c r="V65" s="69"/>
      <c r="W65" s="69"/>
      <c r="X65" s="69"/>
    </row>
    <row r="66" spans="1:10" ht="12.75">
      <c r="A66" s="72"/>
      <c r="B66" s="72"/>
      <c r="C66" s="72"/>
      <c r="D66" s="72"/>
      <c r="E66" s="72"/>
      <c r="F66" s="72"/>
      <c r="G66" s="72"/>
      <c r="H66" s="72"/>
      <c r="I66" s="72"/>
      <c r="J66" s="72"/>
    </row>
    <row r="67" spans="1:10" ht="12.75">
      <c r="A67" s="72"/>
      <c r="B67" s="72"/>
      <c r="C67" s="72"/>
      <c r="D67" s="72"/>
      <c r="E67" s="72"/>
      <c r="F67" s="72"/>
      <c r="G67" s="72"/>
      <c r="H67" s="72"/>
      <c r="I67" s="72"/>
      <c r="J67" s="72"/>
    </row>
    <row r="68" spans="1:10" ht="12.75">
      <c r="A68" s="72"/>
      <c r="B68" s="72"/>
      <c r="C68" s="72"/>
      <c r="D68" s="72"/>
      <c r="E68" s="72"/>
      <c r="F68" s="72"/>
      <c r="G68" s="72"/>
      <c r="H68" s="72"/>
      <c r="I68" s="72"/>
      <c r="J68" s="72"/>
    </row>
    <row r="69" spans="1:10" ht="12.75">
      <c r="A69" s="72"/>
      <c r="B69" s="72"/>
      <c r="C69" s="72"/>
      <c r="D69" s="72"/>
      <c r="E69" s="72"/>
      <c r="F69" s="72"/>
      <c r="G69" s="72"/>
      <c r="H69" s="72"/>
      <c r="I69" s="72"/>
      <c r="J69" s="72"/>
    </row>
  </sheetData>
  <sheetProtection formatCells="0" formatColumns="0" formatRows="0"/>
  <mergeCells count="58">
    <mergeCell ref="I6:M8"/>
    <mergeCell ref="J43:M43"/>
    <mergeCell ref="J44:M44"/>
    <mergeCell ref="J45:M45"/>
    <mergeCell ref="J46:M46"/>
    <mergeCell ref="L14:O14"/>
    <mergeCell ref="A17:P17"/>
    <mergeCell ref="A41:P41"/>
    <mergeCell ref="A22:C22"/>
    <mergeCell ref="I12:K12"/>
    <mergeCell ref="I13:K13"/>
    <mergeCell ref="I14:K14"/>
    <mergeCell ref="D22:I22"/>
    <mergeCell ref="D23:I23"/>
    <mergeCell ref="A29:G29"/>
    <mergeCell ref="D24:I24"/>
    <mergeCell ref="D25:I25"/>
    <mergeCell ref="D26:I26"/>
    <mergeCell ref="D27:I27"/>
    <mergeCell ref="A33:B33"/>
    <mergeCell ref="D58:F58"/>
    <mergeCell ref="J48:M48"/>
    <mergeCell ref="J49:M49"/>
    <mergeCell ref="J50:M50"/>
    <mergeCell ref="A37:G37"/>
    <mergeCell ref="A51:M51"/>
    <mergeCell ref="A55:M56"/>
    <mergeCell ref="A57:J57"/>
    <mergeCell ref="A64:J64"/>
    <mergeCell ref="A1:J1"/>
    <mergeCell ref="D6:G6"/>
    <mergeCell ref="D7:G7"/>
    <mergeCell ref="D3:G3"/>
    <mergeCell ref="D5:G5"/>
    <mergeCell ref="A53:J53"/>
    <mergeCell ref="A3:C3"/>
    <mergeCell ref="A5:C5"/>
    <mergeCell ref="A6:C6"/>
    <mergeCell ref="A7:C7"/>
    <mergeCell ref="D10:G10"/>
    <mergeCell ref="D14:G14"/>
    <mergeCell ref="D8:G8"/>
    <mergeCell ref="A9:C9"/>
    <mergeCell ref="A8:C8"/>
    <mergeCell ref="A10:C10"/>
    <mergeCell ref="A12:C12"/>
    <mergeCell ref="D9:G9"/>
    <mergeCell ref="A13:C13"/>
    <mergeCell ref="D61:F61"/>
    <mergeCell ref="A31:G31"/>
    <mergeCell ref="A14:C14"/>
    <mergeCell ref="C45:H45"/>
    <mergeCell ref="D60:F60"/>
    <mergeCell ref="C46:H46"/>
    <mergeCell ref="A54:J54"/>
    <mergeCell ref="A38:J39"/>
    <mergeCell ref="D59:F59"/>
    <mergeCell ref="J47:M47"/>
  </mergeCells>
  <conditionalFormatting sqref="H29:H30">
    <cfRule type="cellIs" priority="7" dxfId="4" operator="notEqual" stopIfTrue="1">
      <formula>LFA_DisbursementRecommendation7!#REF!</formula>
    </cfRule>
  </conditionalFormatting>
  <conditionalFormatting sqref="H31">
    <cfRule type="cellIs" priority="6" dxfId="4" operator="notEqual" stopIfTrue="1">
      <formula>LFA_DisbursementRecommendation7!#REF!</formula>
    </cfRule>
  </conditionalFormatting>
  <dataValidations count="9">
    <dataValidation type="list" allowBlank="1" showInputMessage="1" showErrorMessage="1" sqref="B46 B52 B50">
      <formula1>"Select,Yes,No,Partially"</formula1>
    </dataValidation>
    <dataValidation type="list" allowBlank="1" showInputMessage="1" showErrorMessage="1" sqref="B44">
      <formula1>"Select,Yes,No,Partially,N/A"</formula1>
    </dataValidation>
    <dataValidation type="list" allowBlank="1" showInputMessage="1" showErrorMessage="1" sqref="B43 B45 B49">
      <formula1>"Select,Yes,No"</formula1>
    </dataValidation>
    <dataValidation type="list" allowBlank="1" showInputMessage="1" showErrorMessage="1" sqref="B47">
      <formula1>"Select,Yes,No,N/A"</formula1>
    </dataValidation>
    <dataValidation type="list" allowBlank="1" showInputMessage="1" showErrorMessage="1" sqref="H14">
      <formula1>"Select,N/A,1,2,3,4,5,6,7,8,9,10,11,12,13,14,15,16,17,18,19,20"</formula1>
    </dataValidation>
    <dataValidation type="list" allowBlank="1" showInputMessage="1" showErrorMessage="1" sqref="H6">
      <formula1>"Select,Health Systems Strengthening,HIV/AIDS,HIV/TB,Integrated,Malaria,Tuberculosis"</formula1>
    </dataValidation>
    <dataValidation type="list" allowBlank="1" showInputMessage="1" showErrorMessage="1" sqref="H10">
      <formula1>"Select,USD,EUR"</formula1>
    </dataValidation>
    <dataValidation type="list" allowBlank="1" showInputMessage="1" showErrorMessage="1" sqref="H12">
      <formula1>"Select,1,2,3,4,5,6,7,8,9,10,11,12,13,14,15,16,17,18,19,20"</formula1>
    </dataValidation>
    <dataValidation type="list" allowBlank="1" showInputMessage="1" showErrorMessage="1" sqref="B48 J34 H35">
      <formula1>"Select, Yes, No"</formula1>
    </dataValidation>
  </dataValidations>
  <printOptions horizontalCentered="1"/>
  <pageMargins left="0.7480314960629921" right="0.7480314960629921" top="0.5905511811023623" bottom="0.5905511811023623" header="0.5118110236220472" footer="0.5118110236220472"/>
  <pageSetup cellComments="asDisplayed" fitToHeight="0" fitToWidth="1" horizontalDpi="600" verticalDpi="600" orientation="landscape" paperSize="9" scale="47" r:id="rId1"/>
  <headerFooter alignWithMargins="0">
    <oddFooter>&amp;L&amp;9&amp;F&amp;C&amp;A&amp;R&amp;9Page &amp;P of &amp;N</oddFooter>
  </headerFooter>
  <rowBreaks count="1" manualBreakCount="1">
    <brk id="40" max="15" man="1"/>
  </rowBreaks>
  <ignoredErrors>
    <ignoredError sqref="D12:D13 E5:G5 G14 E14 F12:F14" unlockedFormula="1"/>
  </ignoredErrors>
</worksheet>
</file>

<file path=xl/worksheets/sheet27.xml><?xml version="1.0" encoding="utf-8"?>
<worksheet xmlns="http://schemas.openxmlformats.org/spreadsheetml/2006/main" xmlns:r="http://schemas.openxmlformats.org/officeDocument/2006/relationships">
  <sheetPr>
    <tabColor indexed="40"/>
    <pageSetUpPr fitToPage="1"/>
  </sheetPr>
  <dimension ref="A1:O82"/>
  <sheetViews>
    <sheetView view="pageBreakPreview" zoomScale="60" zoomScaleNormal="75" zoomScalePageLayoutView="0" workbookViewId="0" topLeftCell="A1">
      <selection activeCell="S22" sqref="S22"/>
    </sheetView>
  </sheetViews>
  <sheetFormatPr defaultColWidth="13.28125" defaultRowHeight="12.75"/>
  <cols>
    <col min="1" max="1" width="2.421875" style="757" customWidth="1"/>
    <col min="2" max="2" width="50.00390625" style="757" customWidth="1"/>
    <col min="3" max="3" width="50.140625" style="757" customWidth="1"/>
    <col min="4" max="4" width="20.8515625" style="757" customWidth="1"/>
    <col min="5" max="5" width="25.28125" style="757" customWidth="1"/>
    <col min="6" max="6" width="36.00390625" style="757" customWidth="1"/>
    <col min="7" max="7" width="9.140625" style="757" customWidth="1"/>
    <col min="8" max="8" width="10.140625" style="757" customWidth="1"/>
    <col min="9" max="9" width="9.140625" style="757" customWidth="1"/>
    <col min="10" max="10" width="4.421875" style="757" hidden="1" customWidth="1"/>
    <col min="11" max="11" width="60.8515625" style="757" hidden="1" customWidth="1"/>
    <col min="12" max="15" width="22.00390625" style="757" hidden="1" customWidth="1"/>
    <col min="16" max="16" width="9.140625" style="757" hidden="1" customWidth="1"/>
    <col min="17" max="224" width="9.140625" style="757" customWidth="1"/>
    <col min="225" max="225" width="2.421875" style="757" customWidth="1"/>
    <col min="226" max="226" width="1.7109375" style="757" customWidth="1"/>
    <col min="227" max="227" width="7.00390625" style="757" customWidth="1"/>
    <col min="228" max="228" width="10.140625" style="757" customWidth="1"/>
    <col min="229" max="229" width="15.00390625" style="757" customWidth="1"/>
    <col min="230" max="233" width="5.421875" style="757" customWidth="1"/>
    <col min="234" max="250" width="4.140625" style="757" customWidth="1"/>
    <col min="251" max="251" width="1.7109375" style="757" customWidth="1"/>
    <col min="252" max="16384" width="13.28125" style="757" customWidth="1"/>
  </cols>
  <sheetData>
    <row r="1" spans="1:4" ht="23.25" customHeight="1">
      <c r="A1" s="1946" t="s">
        <v>282</v>
      </c>
      <c r="B1" s="1946"/>
      <c r="C1" s="1946"/>
      <c r="D1" s="1009"/>
    </row>
    <row r="2" spans="1:4" ht="9.75" customHeight="1">
      <c r="A2" s="1009"/>
      <c r="B2" s="1009"/>
      <c r="C2" s="1009"/>
      <c r="D2" s="1009"/>
    </row>
    <row r="3" spans="1:6" ht="75" customHeight="1">
      <c r="A3" s="1019"/>
      <c r="B3" s="2487" t="s">
        <v>488</v>
      </c>
      <c r="C3" s="2487"/>
      <c r="D3" s="2487"/>
      <c r="E3" s="2487"/>
      <c r="F3" s="1019"/>
    </row>
    <row r="5" spans="2:6" ht="18">
      <c r="B5" s="1327" t="s">
        <v>520</v>
      </c>
      <c r="C5" s="1327"/>
      <c r="D5" s="1327"/>
      <c r="E5" s="1327"/>
      <c r="F5" s="1327"/>
    </row>
    <row r="7" spans="2:3" ht="15.75">
      <c r="B7" s="559" t="s">
        <v>420</v>
      </c>
      <c r="C7" s="863" t="str">
        <f>'PR_Bank Details_7C'!C7</f>
        <v>Jan 2013 March 2014</v>
      </c>
    </row>
    <row r="9" spans="2:15" ht="15">
      <c r="B9" s="1010" t="s">
        <v>421</v>
      </c>
      <c r="C9" s="1010"/>
      <c r="D9" s="1010"/>
      <c r="E9" s="1010"/>
      <c r="F9" s="1010"/>
      <c r="K9" s="1010" t="s">
        <v>421</v>
      </c>
      <c r="L9" s="1010"/>
      <c r="M9" s="1010"/>
      <c r="N9" s="1010"/>
      <c r="O9" s="1010"/>
    </row>
    <row r="10" spans="1:15" s="758" customFormat="1" ht="15" thickBot="1">
      <c r="A10" s="757"/>
      <c r="B10" s="757"/>
      <c r="C10" s="757"/>
      <c r="D10" s="757"/>
      <c r="E10" s="757"/>
      <c r="F10" s="757"/>
      <c r="J10" s="757"/>
      <c r="K10" s="757"/>
      <c r="L10" s="757"/>
      <c r="M10" s="757"/>
      <c r="N10" s="757"/>
      <c r="O10" s="757"/>
    </row>
    <row r="11" spans="2:13" s="758" customFormat="1" ht="30">
      <c r="B11" s="561"/>
      <c r="C11" s="562" t="s">
        <v>422</v>
      </c>
      <c r="D11" s="893" t="s">
        <v>472</v>
      </c>
      <c r="K11" s="561"/>
      <c r="L11" s="562" t="s">
        <v>422</v>
      </c>
      <c r="M11" s="893" t="s">
        <v>472</v>
      </c>
    </row>
    <row r="12" spans="2:13" s="758" customFormat="1" ht="30.75" customHeight="1">
      <c r="B12" s="563" t="s">
        <v>473</v>
      </c>
      <c r="C12" s="864" t="str">
        <f>IF(C20="","",C20)</f>
        <v>UNITED NATIONS DEVELOPMENT PROGRAMME</v>
      </c>
      <c r="D12" s="866">
        <f>IF(C30="",C24,C30)</f>
      </c>
      <c r="K12" s="563" t="s">
        <v>473</v>
      </c>
      <c r="L12" s="864" t="str">
        <f>IF(L20="","",L20)</f>
        <v>UNITED NATIONS DEVELOPMENT PROGRAMME</v>
      </c>
      <c r="M12" s="866">
        <f>IF(L30="",L24,L30)</f>
      </c>
    </row>
    <row r="13" spans="2:13" s="758" customFormat="1" ht="30.75" customHeight="1">
      <c r="B13" s="563" t="s">
        <v>424</v>
      </c>
      <c r="C13" s="864">
        <f>IF(C36="","",C36)</f>
      </c>
      <c r="D13" s="866">
        <f>IF(C46="",C40,C46)</f>
      </c>
      <c r="K13" s="563" t="s">
        <v>424</v>
      </c>
      <c r="L13" s="864">
        <f>IF(L36="","",L36)</f>
      </c>
      <c r="M13" s="866">
        <f>IF(L46="",L40,L46)</f>
      </c>
    </row>
    <row r="14" spans="2:13" s="758" customFormat="1" ht="30.75" customHeight="1">
      <c r="B14" s="563" t="s">
        <v>425</v>
      </c>
      <c r="C14" s="864">
        <f>IF(C53="","",C53)</f>
      </c>
      <c r="D14" s="866">
        <f>IF(C63="",C57,C63)</f>
      </c>
      <c r="K14" s="563" t="s">
        <v>425</v>
      </c>
      <c r="L14" s="864">
        <f>IF(L53="","",L53)</f>
      </c>
      <c r="M14" s="866">
        <f>IF(L63="",L57,L63)</f>
      </c>
    </row>
    <row r="15" spans="2:13" s="758" customFormat="1" ht="30.75" customHeight="1" thickBot="1">
      <c r="B15" s="564" t="s">
        <v>426</v>
      </c>
      <c r="C15" s="681">
        <f>IF(C69="","",C69)</f>
      </c>
      <c r="D15" s="867">
        <f>IF(C79="",C73,C79)</f>
      </c>
      <c r="G15" s="862"/>
      <c r="H15" s="895"/>
      <c r="K15" s="564" t="s">
        <v>426</v>
      </c>
      <c r="L15" s="681">
        <f>IF(L69="","",L69)</f>
      </c>
      <c r="M15" s="867">
        <f>IF(L79="",L73,L79)</f>
      </c>
    </row>
    <row r="16" spans="2:15" s="758" customFormat="1" ht="33" customHeight="1" thickBot="1">
      <c r="B16" s="894" t="s">
        <v>470</v>
      </c>
      <c r="D16" s="868">
        <f>SUM(D12:D15)</f>
        <v>0</v>
      </c>
      <c r="E16" s="1948">
        <f>IF(D16&lt;&gt;'PR_Cash Request_7A&amp;B'!D23,"The total does not match requested amount on PR signature page","")</f>
      </c>
      <c r="F16" s="1949"/>
      <c r="K16" s="894" t="s">
        <v>470</v>
      </c>
      <c r="M16" s="868">
        <f>SUM(M12:M15)</f>
        <v>0</v>
      </c>
      <c r="N16" s="1948">
        <f>IF(M16&lt;&gt;'PR_Cash Request_7A&amp;B'!M23,"The total does not match requested amount on PR signature page","")</f>
      </c>
      <c r="O16" s="1949"/>
    </row>
    <row r="17" spans="7:9" s="758" customFormat="1" ht="6.75" customHeight="1">
      <c r="G17" s="759"/>
      <c r="H17" s="759"/>
      <c r="I17" s="759"/>
    </row>
    <row r="18" spans="1:15" ht="15">
      <c r="A18" s="758"/>
      <c r="B18" s="1011" t="s">
        <v>423</v>
      </c>
      <c r="C18" s="1011"/>
      <c r="D18" s="1011"/>
      <c r="E18" s="1011"/>
      <c r="F18" s="1011"/>
      <c r="J18" s="758"/>
      <c r="K18" s="1011" t="s">
        <v>423</v>
      </c>
      <c r="L18" s="1011"/>
      <c r="M18" s="1011"/>
      <c r="N18" s="1011"/>
      <c r="O18" s="1011"/>
    </row>
    <row r="19" spans="1:15" s="758" customFormat="1" ht="14.25">
      <c r="A19" s="757"/>
      <c r="B19" s="757"/>
      <c r="C19" s="757"/>
      <c r="D19" s="757"/>
      <c r="E19" s="757"/>
      <c r="F19" s="757"/>
      <c r="J19" s="757"/>
      <c r="K19" s="757"/>
      <c r="L19" s="757"/>
      <c r="M19" s="757"/>
      <c r="N19" s="757"/>
      <c r="O19" s="757"/>
    </row>
    <row r="20" spans="2:15" s="758" customFormat="1" ht="33" customHeight="1">
      <c r="B20" s="462" t="s">
        <v>427</v>
      </c>
      <c r="C20" s="1115" t="str">
        <f>L20</f>
        <v>UNITED NATIONS DEVELOPMENT PROGRAMME</v>
      </c>
      <c r="E20" s="899" t="s">
        <v>271</v>
      </c>
      <c r="F20" s="1115" t="str">
        <f>O20</f>
        <v>UNITED NATIONS DEVELOPMENT 
PROGRAMME</v>
      </c>
      <c r="K20" s="462" t="s">
        <v>427</v>
      </c>
      <c r="L20" s="1115" t="str">
        <f>IF('PR_Bank Details_7C'!C20="","",'PR_Bank Details_7C'!C20)</f>
        <v>UNITED NATIONS DEVELOPMENT PROGRAMME</v>
      </c>
      <c r="N20" s="899" t="s">
        <v>271</v>
      </c>
      <c r="O20" s="1115" t="str">
        <f>IF('PR_Bank Details_7C'!F20="","",'PR_Bank Details_7C'!F20)</f>
        <v>UNITED NATIONS DEVELOPMENT 
PROGRAMME</v>
      </c>
    </row>
    <row r="21" spans="3:15" s="758" customFormat="1" ht="14.25">
      <c r="C21" s="1116"/>
      <c r="E21" s="897"/>
      <c r="F21" s="1122"/>
      <c r="L21" s="1116"/>
      <c r="N21" s="897"/>
      <c r="O21" s="1122"/>
    </row>
    <row r="22" spans="2:15" s="758" customFormat="1" ht="27.75">
      <c r="B22" s="896" t="s">
        <v>477</v>
      </c>
      <c r="C22" s="1129" t="str">
        <f>L22</f>
        <v>EUR</v>
      </c>
      <c r="E22" s="899" t="s">
        <v>271</v>
      </c>
      <c r="F22" s="1115">
        <f>O22</f>
      </c>
      <c r="K22" s="896" t="s">
        <v>477</v>
      </c>
      <c r="L22" s="1115" t="str">
        <f>IF('PR_Bank Details_7C'!C22="","",'PR_Bank Details_7C'!C22)</f>
        <v>EUR</v>
      </c>
      <c r="N22" s="899" t="s">
        <v>271</v>
      </c>
      <c r="O22" s="1115">
        <f>IF('PR_Bank Details_7C'!F22="","",'PR_Bank Details_7C'!F22)</f>
      </c>
    </row>
    <row r="23" spans="3:15" s="758" customFormat="1" ht="14.25">
      <c r="C23" s="1116"/>
      <c r="E23" s="897"/>
      <c r="F23" s="1122"/>
      <c r="L23" s="1116"/>
      <c r="N23" s="897"/>
      <c r="O23" s="1122"/>
    </row>
    <row r="24" spans="2:15" s="758" customFormat="1" ht="30">
      <c r="B24" s="463" t="s">
        <v>474</v>
      </c>
      <c r="C24" s="1125">
        <f>L24</f>
      </c>
      <c r="D24" s="560"/>
      <c r="E24" s="899" t="s">
        <v>429</v>
      </c>
      <c r="F24" s="1115" t="str">
        <f>O24</f>
        <v>6008-62722022</v>
      </c>
      <c r="K24" s="463" t="s">
        <v>474</v>
      </c>
      <c r="L24" s="1115">
        <f>IF('PR_Bank Details_7C'!C24="","",'PR_Bank Details_7C'!C24)</f>
      </c>
      <c r="M24" s="560"/>
      <c r="N24" s="899" t="s">
        <v>429</v>
      </c>
      <c r="O24" s="1115" t="str">
        <f>IF('PR_Bank Details_7C'!F24="","",'PR_Bank Details_7C'!F24)</f>
        <v>6008-62722022</v>
      </c>
    </row>
    <row r="25" spans="3:15" s="758" customFormat="1" ht="14.25">
      <c r="C25" s="1116"/>
      <c r="E25" s="897"/>
      <c r="F25" s="1122"/>
      <c r="L25" s="1116"/>
      <c r="N25" s="897"/>
      <c r="O25" s="1122"/>
    </row>
    <row r="26" spans="2:15" s="758" customFormat="1" ht="57">
      <c r="B26" s="463" t="s">
        <v>428</v>
      </c>
      <c r="C26" s="1115">
        <f>L26</f>
      </c>
      <c r="E26" s="899" t="s">
        <v>478</v>
      </c>
      <c r="F26" s="1115" t="str">
        <f>O26</f>
        <v>Mail Code: 473-672-09-01/ 5 Canada Square London E14 5AQ United Kingdom </v>
      </c>
      <c r="K26" s="463" t="s">
        <v>428</v>
      </c>
      <c r="L26" s="1115">
        <f>IF('PR_Bank Details_7C'!C26="","",'PR_Bank Details_7C'!C26)</f>
      </c>
      <c r="N26" s="899" t="s">
        <v>478</v>
      </c>
      <c r="O26" s="1115" t="str">
        <f>IF('PR_Bank Details_7C'!F26="","",'PR_Bank Details_7C'!F26)</f>
        <v>Mail Code: 473-672-09-01/ 5 Canada Square London E14 5AQ United Kingdom </v>
      </c>
    </row>
    <row r="27" spans="3:15" s="758" customFormat="1" ht="14.25">
      <c r="C27" s="1116"/>
      <c r="E27" s="897"/>
      <c r="F27" s="1122"/>
      <c r="L27" s="1116"/>
      <c r="N27" s="897"/>
      <c r="O27" s="1122"/>
    </row>
    <row r="28" spans="1:15" ht="40.5">
      <c r="A28" s="758"/>
      <c r="B28" s="463" t="s">
        <v>475</v>
      </c>
      <c r="C28" s="1129">
        <f>L28</f>
      </c>
      <c r="D28" s="758"/>
      <c r="E28" s="899" t="s">
        <v>272</v>
      </c>
      <c r="F28" s="1115" t="str">
        <f>O28</f>
        <v>BOFAGB22</v>
      </c>
      <c r="J28" s="758"/>
      <c r="K28" s="463" t="s">
        <v>475</v>
      </c>
      <c r="L28" s="1115">
        <f>IF('PR_Bank Details_7C'!C28="","",'PR_Bank Details_7C'!C28)</f>
      </c>
      <c r="M28" s="758"/>
      <c r="N28" s="899" t="s">
        <v>272</v>
      </c>
      <c r="O28" s="1115" t="str">
        <f>IF('PR_Bank Details_7C'!F28="","",'PR_Bank Details_7C'!F28)</f>
        <v>BOFAGB22</v>
      </c>
    </row>
    <row r="29" spans="1:15" s="758" customFormat="1" ht="14.25">
      <c r="A29" s="757"/>
      <c r="B29" s="757"/>
      <c r="C29" s="1117"/>
      <c r="D29" s="757"/>
      <c r="E29" s="898"/>
      <c r="F29" s="1122"/>
      <c r="J29" s="757"/>
      <c r="K29" s="757"/>
      <c r="L29" s="1117"/>
      <c r="M29" s="757"/>
      <c r="N29" s="898"/>
      <c r="O29" s="1122"/>
    </row>
    <row r="30" spans="1:15" ht="42.75">
      <c r="A30" s="758"/>
      <c r="B30" s="463" t="s">
        <v>476</v>
      </c>
      <c r="C30" s="1125">
        <f>L30</f>
      </c>
      <c r="D30" s="758"/>
      <c r="E30" s="899" t="s">
        <v>430</v>
      </c>
      <c r="F30" s="1115" t="str">
        <f>O30</f>
        <v>IBAN: GB59BOFA16505062722022</v>
      </c>
      <c r="J30" s="758"/>
      <c r="K30" s="463" t="s">
        <v>476</v>
      </c>
      <c r="L30" s="1115">
        <f>IF('PR_Bank Details_7C'!C30="","",'PR_Bank Details_7C'!C30)</f>
      </c>
      <c r="M30" s="758"/>
      <c r="N30" s="899" t="s">
        <v>430</v>
      </c>
      <c r="O30" s="1115" t="str">
        <f>IF('PR_Bank Details_7C'!F30="","",'PR_Bank Details_7C'!F30)</f>
        <v>IBAN: GB59BOFA16505062722022</v>
      </c>
    </row>
    <row r="31" spans="1:15" s="758" customFormat="1" ht="14.25">
      <c r="A31" s="757"/>
      <c r="B31" s="757"/>
      <c r="C31" s="1117"/>
      <c r="D31" s="757"/>
      <c r="E31" s="898"/>
      <c r="F31" s="1123"/>
      <c r="J31" s="757"/>
      <c r="K31" s="757"/>
      <c r="L31" s="1117"/>
      <c r="M31" s="757"/>
      <c r="N31" s="898"/>
      <c r="O31" s="1123"/>
    </row>
    <row r="32" spans="2:15" s="758" customFormat="1" ht="25.5" customHeight="1">
      <c r="B32" s="901"/>
      <c r="C32" s="1118"/>
      <c r="E32" s="899" t="s">
        <v>431</v>
      </c>
      <c r="F32" s="1115">
        <f>O32</f>
      </c>
      <c r="K32" s="901"/>
      <c r="L32" s="1118"/>
      <c r="N32" s="899" t="s">
        <v>431</v>
      </c>
      <c r="O32" s="1115">
        <f>IF('PR_Bank Details_7C'!F32="","",'PR_Bank Details_7C'!F32)</f>
      </c>
    </row>
    <row r="33" spans="2:15" s="758" customFormat="1" ht="5.25" customHeight="1">
      <c r="B33" s="560"/>
      <c r="C33" s="1119"/>
      <c r="F33" s="1121"/>
      <c r="G33" s="759"/>
      <c r="H33" s="759"/>
      <c r="I33" s="759"/>
      <c r="K33" s="560"/>
      <c r="L33" s="1119"/>
      <c r="O33" s="1121"/>
    </row>
    <row r="34" spans="1:15" ht="15">
      <c r="A34" s="758"/>
      <c r="B34" s="1011" t="s">
        <v>424</v>
      </c>
      <c r="C34" s="1120"/>
      <c r="D34" s="1011"/>
      <c r="E34" s="1011"/>
      <c r="F34" s="1120"/>
      <c r="J34" s="758"/>
      <c r="K34" s="1011" t="s">
        <v>424</v>
      </c>
      <c r="L34" s="1120"/>
      <c r="M34" s="1011"/>
      <c r="N34" s="1011"/>
      <c r="O34" s="1120"/>
    </row>
    <row r="35" spans="1:15" s="758" customFormat="1" ht="14.25">
      <c r="A35" s="757"/>
      <c r="B35" s="757"/>
      <c r="C35" s="1117"/>
      <c r="D35" s="757"/>
      <c r="E35" s="757"/>
      <c r="F35" s="1117"/>
      <c r="J35" s="757"/>
      <c r="K35" s="757"/>
      <c r="L35" s="1117"/>
      <c r="M35" s="757"/>
      <c r="N35" s="757"/>
      <c r="O35" s="1117"/>
    </row>
    <row r="36" spans="2:15" s="758" customFormat="1" ht="33" customHeight="1">
      <c r="B36" s="462" t="s">
        <v>427</v>
      </c>
      <c r="C36" s="1115">
        <f>L36</f>
      </c>
      <c r="E36" s="899" t="s">
        <v>271</v>
      </c>
      <c r="F36" s="1115">
        <f>O36</f>
      </c>
      <c r="K36" s="462" t="s">
        <v>427</v>
      </c>
      <c r="L36" s="1115">
        <f>IF('PR_Bank Details_7C'!C36="","",'PR_Bank Details_7C'!C36)</f>
      </c>
      <c r="N36" s="899" t="s">
        <v>271</v>
      </c>
      <c r="O36" s="1115">
        <f>IF('PR_Bank Details_7C'!F36="","",'PR_Bank Details_7C'!F36)</f>
      </c>
    </row>
    <row r="37" spans="3:15" s="758" customFormat="1" ht="14.25">
      <c r="C37" s="1116"/>
      <c r="E37" s="897"/>
      <c r="F37" s="1122"/>
      <c r="L37" s="1116"/>
      <c r="N37" s="897"/>
      <c r="O37" s="1122"/>
    </row>
    <row r="38" spans="2:15" s="758" customFormat="1" ht="27.75">
      <c r="B38" s="896" t="s">
        <v>477</v>
      </c>
      <c r="C38" s="1115">
        <f>L38</f>
      </c>
      <c r="E38" s="899" t="s">
        <v>271</v>
      </c>
      <c r="F38" s="1115">
        <f>O38</f>
      </c>
      <c r="K38" s="896" t="s">
        <v>477</v>
      </c>
      <c r="L38" s="1115">
        <f>IF('PR_Bank Details_7C'!C38="","",'PR_Bank Details_7C'!C38)</f>
      </c>
      <c r="N38" s="899" t="s">
        <v>271</v>
      </c>
      <c r="O38" s="1115">
        <f>IF('PR_Bank Details_7C'!F38="","",'PR_Bank Details_7C'!F38)</f>
      </c>
    </row>
    <row r="39" spans="3:15" s="758" customFormat="1" ht="14.25">
      <c r="C39" s="1116"/>
      <c r="E39" s="897"/>
      <c r="F39" s="1122"/>
      <c r="L39" s="1116"/>
      <c r="N39" s="897"/>
      <c r="O39" s="1122"/>
    </row>
    <row r="40" spans="2:15" s="758" customFormat="1" ht="30">
      <c r="B40" s="463" t="s">
        <v>474</v>
      </c>
      <c r="C40" s="1125">
        <f>L40</f>
      </c>
      <c r="D40" s="560"/>
      <c r="E40" s="899" t="s">
        <v>429</v>
      </c>
      <c r="F40" s="1115">
        <f>O40</f>
      </c>
      <c r="K40" s="463" t="s">
        <v>474</v>
      </c>
      <c r="L40" s="1115">
        <f>IF('PR_Bank Details_7C'!C40="","",'PR_Bank Details_7C'!C40)</f>
      </c>
      <c r="M40" s="560"/>
      <c r="N40" s="899" t="s">
        <v>429</v>
      </c>
      <c r="O40" s="1115">
        <f>IF('PR_Bank Details_7C'!F40="","",'PR_Bank Details_7C'!F40)</f>
      </c>
    </row>
    <row r="41" spans="3:15" s="758" customFormat="1" ht="14.25">
      <c r="C41" s="1116"/>
      <c r="E41" s="897"/>
      <c r="F41" s="1122"/>
      <c r="L41" s="1116"/>
      <c r="N41" s="897"/>
      <c r="O41" s="1122"/>
    </row>
    <row r="42" spans="2:15" s="758" customFormat="1" ht="15">
      <c r="B42" s="463" t="s">
        <v>428</v>
      </c>
      <c r="C42" s="1115">
        <f>L42</f>
      </c>
      <c r="E42" s="899" t="s">
        <v>478</v>
      </c>
      <c r="F42" s="1115">
        <f>O42</f>
      </c>
      <c r="K42" s="463" t="s">
        <v>428</v>
      </c>
      <c r="L42" s="1115">
        <f>IF('PR_Bank Details_7C'!C42="","",'PR_Bank Details_7C'!C42)</f>
      </c>
      <c r="N42" s="899" t="s">
        <v>478</v>
      </c>
      <c r="O42" s="1115">
        <f>IF('PR_Bank Details_7C'!F42="","",'PR_Bank Details_7C'!F42)</f>
      </c>
    </row>
    <row r="43" spans="3:15" s="758" customFormat="1" ht="14.25">
      <c r="C43" s="1116"/>
      <c r="E43" s="897"/>
      <c r="F43" s="1122"/>
      <c r="L43" s="1116"/>
      <c r="N43" s="897"/>
      <c r="O43" s="1122"/>
    </row>
    <row r="44" spans="1:15" ht="40.5">
      <c r="A44" s="758"/>
      <c r="B44" s="463" t="s">
        <v>475</v>
      </c>
      <c r="C44" s="1128">
        <f>L44</f>
      </c>
      <c r="D44" s="758"/>
      <c r="E44" s="899" t="s">
        <v>272</v>
      </c>
      <c r="F44" s="1115">
        <f>O44</f>
      </c>
      <c r="J44" s="758"/>
      <c r="K44" s="463" t="s">
        <v>475</v>
      </c>
      <c r="L44" s="1115">
        <f>IF('PR_Bank Details_7C'!C44="","",'PR_Bank Details_7C'!C44)</f>
      </c>
      <c r="M44" s="758"/>
      <c r="N44" s="899" t="s">
        <v>272</v>
      </c>
      <c r="O44" s="1115">
        <f>IF('PR_Bank Details_7C'!F44="","",'PR_Bank Details_7C'!F44)</f>
      </c>
    </row>
    <row r="45" spans="1:15" s="758" customFormat="1" ht="14.25">
      <c r="A45" s="757"/>
      <c r="B45" s="757"/>
      <c r="C45" s="1117"/>
      <c r="D45" s="757"/>
      <c r="E45" s="898"/>
      <c r="F45" s="1122"/>
      <c r="J45" s="757"/>
      <c r="K45" s="757"/>
      <c r="L45" s="1117"/>
      <c r="M45" s="757"/>
      <c r="N45" s="898"/>
      <c r="O45" s="1122"/>
    </row>
    <row r="46" spans="1:15" ht="27.75">
      <c r="A46" s="758"/>
      <c r="B46" s="463" t="s">
        <v>476</v>
      </c>
      <c r="C46" s="1125">
        <f>L46</f>
      </c>
      <c r="D46" s="758"/>
      <c r="E46" s="899" t="s">
        <v>430</v>
      </c>
      <c r="F46" s="1115">
        <f>O46</f>
      </c>
      <c r="J46" s="758"/>
      <c r="K46" s="463" t="s">
        <v>476</v>
      </c>
      <c r="L46" s="1115">
        <f>IF('PR_Bank Details_7C'!C46="","",'PR_Bank Details_7C'!C46)</f>
      </c>
      <c r="M46" s="758"/>
      <c r="N46" s="899" t="s">
        <v>430</v>
      </c>
      <c r="O46" s="1115">
        <f>IF('PR_Bank Details_7C'!F46="","",'PR_Bank Details_7C'!F46)</f>
      </c>
    </row>
    <row r="47" spans="1:15" s="758" customFormat="1" ht="14.25">
      <c r="A47" s="757"/>
      <c r="B47" s="757"/>
      <c r="C47" s="1117"/>
      <c r="D47" s="757"/>
      <c r="E47" s="898"/>
      <c r="F47" s="1123"/>
      <c r="J47" s="757"/>
      <c r="K47" s="757"/>
      <c r="L47" s="1117"/>
      <c r="M47" s="757"/>
      <c r="N47" s="898"/>
      <c r="O47" s="1123"/>
    </row>
    <row r="48" spans="2:15" s="758" customFormat="1" ht="25.5" customHeight="1">
      <c r="B48" s="901"/>
      <c r="C48" s="1118"/>
      <c r="E48" s="899" t="s">
        <v>431</v>
      </c>
      <c r="F48" s="1115">
        <f>O48</f>
      </c>
      <c r="K48" s="901"/>
      <c r="L48" s="1118"/>
      <c r="N48" s="899" t="s">
        <v>431</v>
      </c>
      <c r="O48" s="1115">
        <f>IF('PR_Bank Details_7C'!F48="","",'PR_Bank Details_7C'!F48)</f>
      </c>
    </row>
    <row r="49" spans="2:15" s="758" customFormat="1" ht="6.75" customHeight="1">
      <c r="B49" s="560"/>
      <c r="C49" s="1119"/>
      <c r="F49" s="1121"/>
      <c r="K49" s="560"/>
      <c r="L49" s="1119"/>
      <c r="O49" s="1121"/>
    </row>
    <row r="50" spans="3:15" s="758" customFormat="1" ht="8.25" customHeight="1">
      <c r="C50" s="1121"/>
      <c r="F50" s="1121"/>
      <c r="G50" s="759"/>
      <c r="H50" s="759"/>
      <c r="I50" s="759"/>
      <c r="L50" s="1121"/>
      <c r="O50" s="1121"/>
    </row>
    <row r="51" spans="1:15" ht="15">
      <c r="A51" s="758"/>
      <c r="B51" s="1011" t="s">
        <v>425</v>
      </c>
      <c r="C51" s="1120"/>
      <c r="D51" s="1011"/>
      <c r="E51" s="1011"/>
      <c r="F51" s="1120"/>
      <c r="J51" s="758"/>
      <c r="K51" s="1011" t="s">
        <v>425</v>
      </c>
      <c r="L51" s="1120"/>
      <c r="M51" s="1011"/>
      <c r="N51" s="1011"/>
      <c r="O51" s="1120"/>
    </row>
    <row r="52" spans="1:15" s="758" customFormat="1" ht="14.25">
      <c r="A52" s="757"/>
      <c r="B52" s="757"/>
      <c r="C52" s="1117"/>
      <c r="D52" s="757"/>
      <c r="E52" s="757"/>
      <c r="F52" s="1117"/>
      <c r="J52" s="757"/>
      <c r="K52" s="757"/>
      <c r="L52" s="1117"/>
      <c r="M52" s="757"/>
      <c r="N52" s="757"/>
      <c r="O52" s="1117"/>
    </row>
    <row r="53" spans="2:15" s="758" customFormat="1" ht="33" customHeight="1">
      <c r="B53" s="462" t="s">
        <v>427</v>
      </c>
      <c r="C53" s="1115">
        <f>L53</f>
      </c>
      <c r="E53" s="899" t="s">
        <v>271</v>
      </c>
      <c r="F53" s="1115">
        <f>O53</f>
      </c>
      <c r="K53" s="462" t="s">
        <v>427</v>
      </c>
      <c r="L53" s="1115">
        <f>IF('PR_Bank Details_7C'!C53="","",'PR_Bank Details_7C'!C53)</f>
      </c>
      <c r="N53" s="899" t="s">
        <v>271</v>
      </c>
      <c r="O53" s="1115">
        <f>IF('PR_Bank Details_7C'!F53="","",'PR_Bank Details_7C'!F53)</f>
      </c>
    </row>
    <row r="54" spans="3:15" s="758" customFormat="1" ht="14.25">
      <c r="C54" s="1116"/>
      <c r="E54" s="897"/>
      <c r="F54" s="1122"/>
      <c r="L54" s="1116"/>
      <c r="N54" s="897"/>
      <c r="O54" s="1122"/>
    </row>
    <row r="55" spans="2:15" s="758" customFormat="1" ht="27.75">
      <c r="B55" s="896" t="s">
        <v>477</v>
      </c>
      <c r="C55" s="1115">
        <f>L55</f>
      </c>
      <c r="E55" s="899" t="s">
        <v>271</v>
      </c>
      <c r="F55" s="1115">
        <f>O55</f>
      </c>
      <c r="K55" s="896" t="s">
        <v>477</v>
      </c>
      <c r="L55" s="1115">
        <f>IF('PR_Bank Details_7C'!C55="","",'PR_Bank Details_7C'!C55)</f>
      </c>
      <c r="N55" s="899" t="s">
        <v>271</v>
      </c>
      <c r="O55" s="1115">
        <f>IF('PR_Bank Details_7C'!F55="","",'PR_Bank Details_7C'!F55)</f>
      </c>
    </row>
    <row r="56" spans="3:15" s="758" customFormat="1" ht="14.25">
      <c r="C56" s="1116"/>
      <c r="E56" s="897"/>
      <c r="F56" s="1122"/>
      <c r="L56" s="1116"/>
      <c r="N56" s="897"/>
      <c r="O56" s="1122"/>
    </row>
    <row r="57" spans="2:15" s="758" customFormat="1" ht="30">
      <c r="B57" s="463" t="s">
        <v>474</v>
      </c>
      <c r="C57" s="1124">
        <f>L57</f>
      </c>
      <c r="D57" s="560"/>
      <c r="E57" s="899" t="s">
        <v>429</v>
      </c>
      <c r="F57" s="1115">
        <f>O57</f>
      </c>
      <c r="K57" s="463" t="s">
        <v>474</v>
      </c>
      <c r="L57" s="1115">
        <f>IF('PR_Bank Details_7C'!C57="","",'PR_Bank Details_7C'!C57)</f>
      </c>
      <c r="M57" s="560"/>
      <c r="N57" s="899" t="s">
        <v>429</v>
      </c>
      <c r="O57" s="1115">
        <f>IF('PR_Bank Details_7C'!F57="","",'PR_Bank Details_7C'!F57)</f>
      </c>
    </row>
    <row r="58" spans="3:15" s="758" customFormat="1" ht="14.25">
      <c r="C58" s="1116"/>
      <c r="E58" s="897"/>
      <c r="F58" s="1122"/>
      <c r="L58" s="1116"/>
      <c r="N58" s="897"/>
      <c r="O58" s="1122"/>
    </row>
    <row r="59" spans="2:15" s="758" customFormat="1" ht="15">
      <c r="B59" s="463" t="s">
        <v>428</v>
      </c>
      <c r="C59" s="1115">
        <f>L59</f>
      </c>
      <c r="E59" s="899" t="s">
        <v>478</v>
      </c>
      <c r="F59" s="1115">
        <f>O59</f>
      </c>
      <c r="K59" s="463" t="s">
        <v>428</v>
      </c>
      <c r="L59" s="1115">
        <f>IF('PR_Bank Details_7C'!C59="","",'PR_Bank Details_7C'!C59)</f>
      </c>
      <c r="N59" s="899" t="s">
        <v>478</v>
      </c>
      <c r="O59" s="1115">
        <f>IF('PR_Bank Details_7C'!F59="","",'PR_Bank Details_7C'!F59)</f>
      </c>
    </row>
    <row r="60" spans="3:15" s="758" customFormat="1" ht="14.25">
      <c r="C60" s="1116"/>
      <c r="E60" s="897"/>
      <c r="F60" s="1122"/>
      <c r="L60" s="1116"/>
      <c r="N60" s="897"/>
      <c r="O60" s="1122"/>
    </row>
    <row r="61" spans="1:15" ht="40.5">
      <c r="A61" s="758"/>
      <c r="B61" s="463" t="s">
        <v>475</v>
      </c>
      <c r="C61" s="1124">
        <f>L61</f>
      </c>
      <c r="D61" s="758"/>
      <c r="E61" s="899" t="s">
        <v>272</v>
      </c>
      <c r="F61" s="1115">
        <f>O61</f>
      </c>
      <c r="J61" s="758"/>
      <c r="K61" s="463" t="s">
        <v>475</v>
      </c>
      <c r="L61" s="1115">
        <f>IF('PR_Bank Details_7C'!C61="","",'PR_Bank Details_7C'!C61)</f>
      </c>
      <c r="M61" s="758"/>
      <c r="N61" s="899" t="s">
        <v>272</v>
      </c>
      <c r="O61" s="1115">
        <f>IF('PR_Bank Details_7C'!F61="","",'PR_Bank Details_7C'!F61)</f>
      </c>
    </row>
    <row r="62" spans="1:15" s="758" customFormat="1" ht="14.25">
      <c r="A62" s="757"/>
      <c r="B62" s="757"/>
      <c r="C62" s="1117"/>
      <c r="D62" s="757"/>
      <c r="E62" s="898"/>
      <c r="F62" s="1122"/>
      <c r="J62" s="757"/>
      <c r="K62" s="757"/>
      <c r="L62" s="1117"/>
      <c r="M62" s="757"/>
      <c r="N62" s="898"/>
      <c r="O62" s="1122"/>
    </row>
    <row r="63" spans="1:15" ht="27.75">
      <c r="A63" s="758"/>
      <c r="B63" s="463" t="s">
        <v>476</v>
      </c>
      <c r="C63" s="1124">
        <f>L63</f>
      </c>
      <c r="D63" s="758"/>
      <c r="E63" s="899" t="s">
        <v>430</v>
      </c>
      <c r="F63" s="1115">
        <f>O63</f>
      </c>
      <c r="J63" s="758"/>
      <c r="K63" s="463" t="s">
        <v>476</v>
      </c>
      <c r="L63" s="1115">
        <f>IF('PR_Bank Details_7C'!C63="","",'PR_Bank Details_7C'!C63)</f>
      </c>
      <c r="M63" s="758"/>
      <c r="N63" s="899" t="s">
        <v>430</v>
      </c>
      <c r="O63" s="1115">
        <f>IF('PR_Bank Details_7C'!F63="","",'PR_Bank Details_7C'!F63)</f>
      </c>
    </row>
    <row r="64" spans="1:15" s="758" customFormat="1" ht="14.25">
      <c r="A64" s="757"/>
      <c r="B64" s="757"/>
      <c r="C64" s="1117"/>
      <c r="D64" s="757"/>
      <c r="E64" s="898"/>
      <c r="F64" s="1123"/>
      <c r="J64" s="757"/>
      <c r="K64" s="757"/>
      <c r="L64" s="1117"/>
      <c r="M64" s="757"/>
      <c r="N64" s="898"/>
      <c r="O64" s="1123"/>
    </row>
    <row r="65" spans="2:15" s="758" customFormat="1" ht="25.5" customHeight="1">
      <c r="B65" s="901"/>
      <c r="C65" s="1118"/>
      <c r="E65" s="899" t="s">
        <v>431</v>
      </c>
      <c r="F65" s="1115">
        <f>O65</f>
      </c>
      <c r="K65" s="901"/>
      <c r="L65" s="1118"/>
      <c r="N65" s="899" t="s">
        <v>431</v>
      </c>
      <c r="O65" s="1115">
        <f>IF('PR_Bank Details_7C'!F65="","",'PR_Bank Details_7C'!F65)</f>
      </c>
    </row>
    <row r="66" spans="2:15" s="758" customFormat="1" ht="6.75" customHeight="1">
      <c r="B66" s="560"/>
      <c r="C66" s="1119"/>
      <c r="F66" s="1121"/>
      <c r="G66" s="759"/>
      <c r="H66" s="759"/>
      <c r="I66" s="759"/>
      <c r="K66" s="560"/>
      <c r="L66" s="1119"/>
      <c r="O66" s="1121"/>
    </row>
    <row r="67" spans="1:15" ht="15">
      <c r="A67" s="758"/>
      <c r="B67" s="1011" t="s">
        <v>426</v>
      </c>
      <c r="C67" s="1120"/>
      <c r="D67" s="1011"/>
      <c r="E67" s="1011"/>
      <c r="F67" s="1120"/>
      <c r="J67" s="758"/>
      <c r="K67" s="1011" t="s">
        <v>426</v>
      </c>
      <c r="L67" s="1120"/>
      <c r="M67" s="1011"/>
      <c r="N67" s="1011"/>
      <c r="O67" s="1120"/>
    </row>
    <row r="68" spans="1:15" s="758" customFormat="1" ht="14.25">
      <c r="A68" s="757"/>
      <c r="B68" s="757"/>
      <c r="C68" s="1117"/>
      <c r="D68" s="757"/>
      <c r="E68" s="757"/>
      <c r="F68" s="1117"/>
      <c r="J68" s="757"/>
      <c r="K68" s="757"/>
      <c r="L68" s="1117"/>
      <c r="M68" s="757"/>
      <c r="N68" s="757"/>
      <c r="O68" s="1117"/>
    </row>
    <row r="69" spans="2:15" s="758" customFormat="1" ht="33" customHeight="1">
      <c r="B69" s="462" t="s">
        <v>427</v>
      </c>
      <c r="C69" s="1115">
        <f>L69</f>
      </c>
      <c r="E69" s="899" t="s">
        <v>271</v>
      </c>
      <c r="F69" s="1115">
        <f>O69</f>
      </c>
      <c r="K69" s="462" t="s">
        <v>427</v>
      </c>
      <c r="L69" s="1115">
        <f>IF('PR_Bank Details_7C'!C69="","",'PR_Bank Details_7C'!C69)</f>
      </c>
      <c r="N69" s="899" t="s">
        <v>271</v>
      </c>
      <c r="O69" s="1115">
        <f>IF('PR_Bank Details_7C'!F69="","",'PR_Bank Details_7C'!F69)</f>
      </c>
    </row>
    <row r="70" spans="3:15" s="758" customFormat="1" ht="14.25">
      <c r="C70" s="1116"/>
      <c r="E70" s="897"/>
      <c r="F70" s="1122"/>
      <c r="L70" s="1116"/>
      <c r="N70" s="897"/>
      <c r="O70" s="1122"/>
    </row>
    <row r="71" spans="2:15" s="758" customFormat="1" ht="27.75">
      <c r="B71" s="896" t="s">
        <v>477</v>
      </c>
      <c r="C71" s="1115">
        <f>L71</f>
      </c>
      <c r="E71" s="899" t="s">
        <v>271</v>
      </c>
      <c r="F71" s="1115">
        <f>O71</f>
      </c>
      <c r="K71" s="896" t="s">
        <v>477</v>
      </c>
      <c r="L71" s="1115">
        <f>IF('PR_Bank Details_7C'!C71="","",'PR_Bank Details_7C'!C71)</f>
      </c>
      <c r="N71" s="899" t="s">
        <v>271</v>
      </c>
      <c r="O71" s="1115">
        <f>IF('PR_Bank Details_7C'!F71="","",'PR_Bank Details_7C'!F71)</f>
      </c>
    </row>
    <row r="72" spans="3:15" s="758" customFormat="1" ht="14.25">
      <c r="C72" s="1116"/>
      <c r="E72" s="897"/>
      <c r="F72" s="1122"/>
      <c r="L72" s="1116"/>
      <c r="N72" s="897"/>
      <c r="O72" s="1122"/>
    </row>
    <row r="73" spans="2:15" s="758" customFormat="1" ht="30">
      <c r="B73" s="463" t="s">
        <v>474</v>
      </c>
      <c r="C73" s="1126">
        <f>L73</f>
      </c>
      <c r="D73" s="560"/>
      <c r="E73" s="899" t="s">
        <v>429</v>
      </c>
      <c r="F73" s="1115">
        <f>O73</f>
      </c>
      <c r="K73" s="463" t="s">
        <v>474</v>
      </c>
      <c r="L73" s="1115">
        <f>IF('PR_Bank Details_7C'!C73="","",'PR_Bank Details_7C'!C73)</f>
      </c>
      <c r="M73" s="560"/>
      <c r="N73" s="899" t="s">
        <v>429</v>
      </c>
      <c r="O73" s="1115">
        <f>IF('PR_Bank Details_7C'!F73="","",'PR_Bank Details_7C'!F73)</f>
      </c>
    </row>
    <row r="74" spans="3:15" s="758" customFormat="1" ht="14.25">
      <c r="C74" s="1116"/>
      <c r="E74" s="897"/>
      <c r="F74" s="1122"/>
      <c r="L74" s="1116"/>
      <c r="N74" s="897"/>
      <c r="O74" s="1122"/>
    </row>
    <row r="75" spans="2:15" s="758" customFormat="1" ht="15">
      <c r="B75" s="463" t="s">
        <v>428</v>
      </c>
      <c r="C75" s="1115">
        <f>L75</f>
      </c>
      <c r="E75" s="899" t="s">
        <v>478</v>
      </c>
      <c r="F75" s="1115">
        <f>O75</f>
      </c>
      <c r="K75" s="463" t="s">
        <v>428</v>
      </c>
      <c r="L75" s="1115">
        <f>IF('PR_Bank Details_7C'!C75="","",'PR_Bank Details_7C'!C75)</f>
      </c>
      <c r="N75" s="899" t="s">
        <v>478</v>
      </c>
      <c r="O75" s="1115">
        <f>IF('PR_Bank Details_7C'!F75="","",'PR_Bank Details_7C'!F75)</f>
      </c>
    </row>
    <row r="76" spans="3:15" s="758" customFormat="1" ht="14.25">
      <c r="C76" s="1116"/>
      <c r="E76" s="897"/>
      <c r="F76" s="1122"/>
      <c r="L76" s="1116"/>
      <c r="N76" s="897"/>
      <c r="O76" s="1122"/>
    </row>
    <row r="77" spans="1:15" ht="40.5">
      <c r="A77" s="758"/>
      <c r="B77" s="463" t="s">
        <v>475</v>
      </c>
      <c r="C77" s="1127">
        <f>L77</f>
      </c>
      <c r="D77" s="758"/>
      <c r="E77" s="899" t="s">
        <v>272</v>
      </c>
      <c r="F77" s="1115">
        <f>O77</f>
      </c>
      <c r="J77" s="758"/>
      <c r="K77" s="463" t="s">
        <v>475</v>
      </c>
      <c r="L77" s="1115">
        <f>IF('PR_Bank Details_7C'!C77="","",'PR_Bank Details_7C'!C77)</f>
      </c>
      <c r="M77" s="758"/>
      <c r="N77" s="899" t="s">
        <v>272</v>
      </c>
      <c r="O77" s="1115">
        <f>IF('PR_Bank Details_7C'!F77="","",'PR_Bank Details_7C'!F77)</f>
      </c>
    </row>
    <row r="78" spans="1:15" s="758" customFormat="1" ht="14.25">
      <c r="A78" s="757"/>
      <c r="B78" s="757"/>
      <c r="C78" s="1117"/>
      <c r="D78" s="757"/>
      <c r="E78" s="898"/>
      <c r="F78" s="1122"/>
      <c r="J78" s="757"/>
      <c r="K78" s="757"/>
      <c r="L78" s="1117"/>
      <c r="M78" s="757"/>
      <c r="N78" s="898"/>
      <c r="O78" s="1122"/>
    </row>
    <row r="79" spans="1:15" ht="27.75">
      <c r="A79" s="758"/>
      <c r="B79" s="463" t="s">
        <v>476</v>
      </c>
      <c r="C79" s="1126">
        <f>L79</f>
      </c>
      <c r="D79" s="758"/>
      <c r="E79" s="899" t="s">
        <v>430</v>
      </c>
      <c r="F79" s="1115">
        <f>O79</f>
      </c>
      <c r="J79" s="758"/>
      <c r="K79" s="463" t="s">
        <v>476</v>
      </c>
      <c r="L79" s="1115">
        <f>IF('PR_Bank Details_7C'!C79="","",'PR_Bank Details_7C'!C79)</f>
      </c>
      <c r="M79" s="758"/>
      <c r="N79" s="899" t="s">
        <v>430</v>
      </c>
      <c r="O79" s="1115">
        <f>IF('PR_Bank Details_7C'!F79="","",'PR_Bank Details_7C'!F79)</f>
      </c>
    </row>
    <row r="80" spans="1:15" s="758" customFormat="1" ht="14.25">
      <c r="A80" s="757"/>
      <c r="B80" s="757"/>
      <c r="C80" s="757"/>
      <c r="D80" s="757"/>
      <c r="E80" s="898"/>
      <c r="F80" s="1123"/>
      <c r="J80" s="757"/>
      <c r="K80" s="757"/>
      <c r="L80" s="757"/>
      <c r="M80" s="757"/>
      <c r="N80" s="898"/>
      <c r="O80" s="1123"/>
    </row>
    <row r="81" spans="2:15" s="758" customFormat="1" ht="25.5" customHeight="1">
      <c r="B81" s="901"/>
      <c r="C81" s="902"/>
      <c r="E81" s="899" t="s">
        <v>431</v>
      </c>
      <c r="F81" s="1115">
        <f>O81</f>
      </c>
      <c r="K81" s="901"/>
      <c r="L81" s="902"/>
      <c r="N81" s="899" t="s">
        <v>431</v>
      </c>
      <c r="O81" s="1115">
        <f>IF('PR_Bank Details_7C'!F81="","",'PR_Bank Details_7C'!F81)</f>
      </c>
    </row>
    <row r="82" spans="1:6" ht="4.5" customHeight="1">
      <c r="A82" s="758"/>
      <c r="B82" s="560"/>
      <c r="C82" s="560"/>
      <c r="D82" s="758"/>
      <c r="E82" s="758"/>
      <c r="F82" s="758"/>
    </row>
  </sheetData>
  <sheetProtection password="92D1" sheet="1"/>
  <mergeCells count="4">
    <mergeCell ref="B3:E3"/>
    <mergeCell ref="A1:C1"/>
    <mergeCell ref="E16:F16"/>
    <mergeCell ref="N16:O16"/>
  </mergeCells>
  <conditionalFormatting sqref="E16">
    <cfRule type="cellIs" priority="9" dxfId="2" operator="equal">
      <formula>""</formula>
    </cfRule>
  </conditionalFormatting>
  <conditionalFormatting sqref="N16">
    <cfRule type="cellIs" priority="2" dxfId="2" operator="equal">
      <formula>""</formula>
    </cfRule>
  </conditionalFormatting>
  <conditionalFormatting sqref="C12:D16 C20 C24 C26 C28 F20 F22 F24 F26 F28 F30 F32 C36 C38 C42 C44 F36 F38 F40 F42 F44 F46:F48 C53 C55 C59 F53 F55 F57 F59 F61 F63 F65 C69 C75 F69 F71 F73 F75 F77 F79 F81 C40 C46 C57 C61 C63 C71:C73 C77 C79 C22 C30">
    <cfRule type="cellIs" priority="1" dxfId="0" operator="notEqual">
      <formula>L12</formula>
    </cfRule>
  </conditionalFormatting>
  <printOptions/>
  <pageMargins left="0.7086614173228347" right="0.7086614173228347" top="0.7480314960629921" bottom="0.7480314960629921" header="0.31496062992125984" footer="0.31496062992125984"/>
  <pageSetup fitToHeight="0" fitToWidth="1" horizontalDpi="600" verticalDpi="600" orientation="portrait" paperSize="9" scale="48" r:id="rId1"/>
  <rowBreaks count="1" manualBreakCount="1">
    <brk id="49" max="5" man="1"/>
  </rowBreaks>
</worksheet>
</file>

<file path=xl/worksheets/sheet28.xml><?xml version="1.0" encoding="utf-8"?>
<worksheet xmlns="http://schemas.openxmlformats.org/spreadsheetml/2006/main" xmlns:r="http://schemas.openxmlformats.org/officeDocument/2006/relationships">
  <sheetPr>
    <tabColor indexed="40"/>
    <pageSetUpPr fitToPage="1"/>
  </sheetPr>
  <dimension ref="B1:AI40"/>
  <sheetViews>
    <sheetView view="pageBreakPreview" zoomScale="65" zoomScaleNormal="70" zoomScaleSheetLayoutView="65" zoomScalePageLayoutView="70" workbookViewId="0" topLeftCell="A13">
      <selection activeCell="N17" sqref="N17"/>
    </sheetView>
  </sheetViews>
  <sheetFormatPr defaultColWidth="9.140625" defaultRowHeight="12.75"/>
  <cols>
    <col min="1" max="1" width="2.00390625" style="72" customWidth="1"/>
    <col min="2" max="2" width="20.421875" style="72" customWidth="1"/>
    <col min="3" max="3" width="17.57421875" style="72" hidden="1" customWidth="1"/>
    <col min="4" max="4" width="19.00390625" style="72" customWidth="1"/>
    <col min="5" max="5" width="2.28125" style="72" customWidth="1"/>
    <col min="6" max="6" width="15.8515625" style="72" customWidth="1"/>
    <col min="7" max="7" width="20.57421875" style="72" customWidth="1"/>
    <col min="8" max="8" width="2.421875" style="72" customWidth="1"/>
    <col min="9" max="9" width="16.57421875" style="72" customWidth="1"/>
    <col min="10" max="10" width="15.00390625" style="72" customWidth="1"/>
    <col min="11" max="11" width="2.57421875" style="72" customWidth="1"/>
    <col min="12" max="12" width="18.28125" style="72" customWidth="1"/>
    <col min="13" max="13" width="19.421875" style="72" customWidth="1"/>
    <col min="14" max="14" width="20.421875" style="454" customWidth="1"/>
    <col min="15" max="15" width="26.28125" style="72" hidden="1" customWidth="1"/>
    <col min="16" max="16" width="46.28125" style="72" customWidth="1"/>
    <col min="17" max="17" width="38.57421875" style="72" customWidth="1"/>
    <col min="18" max="18" width="7.57421875" style="72" customWidth="1"/>
    <col min="19" max="19" width="9.140625" style="72" customWidth="1"/>
    <col min="20" max="32" width="9.140625" style="72" hidden="1" customWidth="1"/>
    <col min="33" max="33" width="14.140625" style="72" hidden="1" customWidth="1"/>
    <col min="34" max="36" width="9.140625" style="72" hidden="1" customWidth="1"/>
    <col min="37" max="16384" width="9.140625" style="72" customWidth="1"/>
  </cols>
  <sheetData>
    <row r="1" spans="2:18" ht="25.5" customHeight="1">
      <c r="B1" s="1956" t="s">
        <v>282</v>
      </c>
      <c r="C1" s="1956"/>
      <c r="D1" s="1956"/>
      <c r="E1" s="1956"/>
      <c r="F1" s="1956"/>
      <c r="G1" s="1956"/>
      <c r="H1" s="1956"/>
      <c r="I1" s="1956"/>
      <c r="J1" s="1956"/>
      <c r="K1" s="1956"/>
      <c r="L1" s="1956"/>
      <c r="M1" s="1956"/>
      <c r="N1" s="1956"/>
      <c r="O1" s="1956"/>
      <c r="P1" s="1956"/>
      <c r="Q1" s="1956"/>
      <c r="R1" s="387"/>
    </row>
    <row r="2" spans="2:14" ht="6" customHeight="1" thickBot="1">
      <c r="B2" s="69"/>
      <c r="C2" s="69"/>
      <c r="D2" s="69"/>
      <c r="E2" s="69"/>
      <c r="F2" s="69"/>
      <c r="G2" s="69"/>
      <c r="H2" s="69"/>
      <c r="I2" s="78"/>
      <c r="J2" s="83"/>
      <c r="K2" s="69"/>
      <c r="L2" s="69"/>
      <c r="M2" s="69"/>
      <c r="N2" s="69"/>
    </row>
    <row r="3" spans="2:18" s="751" customFormat="1" ht="45.75" customHeight="1" thickBot="1">
      <c r="B3" s="2490" t="s">
        <v>636</v>
      </c>
      <c r="C3" s="2491"/>
      <c r="D3" s="2491"/>
      <c r="E3" s="2491"/>
      <c r="F3" s="2491"/>
      <c r="G3" s="2491"/>
      <c r="H3" s="2491"/>
      <c r="I3" s="2491"/>
      <c r="J3" s="2491"/>
      <c r="K3" s="2491"/>
      <c r="L3" s="2491"/>
      <c r="M3" s="2491"/>
      <c r="N3" s="2491"/>
      <c r="O3" s="2491"/>
      <c r="P3" s="2491"/>
      <c r="Q3" s="2492"/>
      <c r="R3" s="1132"/>
    </row>
    <row r="4" ht="13.5" thickBot="1"/>
    <row r="5" spans="2:15" ht="15.75" thickBot="1">
      <c r="B5" s="494" t="s">
        <v>70</v>
      </c>
      <c r="C5" s="497"/>
      <c r="D5" s="497"/>
      <c r="E5" s="497"/>
      <c r="F5" s="497"/>
      <c r="G5" s="651" t="str">
        <f>'LFA_Programmatic Progress_1A'!C7</f>
        <v>MNT-910-G03-H</v>
      </c>
      <c r="H5" s="490"/>
      <c r="I5" s="490"/>
      <c r="J5" s="490"/>
      <c r="K5" s="488"/>
      <c r="L5" s="489"/>
      <c r="N5" s="669"/>
      <c r="O5" s="652"/>
    </row>
    <row r="6" spans="2:15" ht="15">
      <c r="B6" s="493" t="s">
        <v>274</v>
      </c>
      <c r="C6" s="513"/>
      <c r="D6" s="513"/>
      <c r="E6" s="513"/>
      <c r="F6" s="513"/>
      <c r="G6" s="53" t="s">
        <v>280</v>
      </c>
      <c r="H6" s="1957" t="str">
        <f>'PR_Programmatic Progress_1A'!D12</f>
        <v>Semester</v>
      </c>
      <c r="I6" s="1958"/>
      <c r="J6" s="5" t="s">
        <v>281</v>
      </c>
      <c r="K6" s="509"/>
      <c r="L6" s="385">
        <f>'PR_Programmatic Progress_1A'!F12</f>
        <v>6</v>
      </c>
      <c r="O6" s="652"/>
    </row>
    <row r="7" spans="2:15" ht="15">
      <c r="B7" s="514" t="s">
        <v>275</v>
      </c>
      <c r="C7" s="40"/>
      <c r="D7" s="40"/>
      <c r="E7" s="40"/>
      <c r="F7" s="40"/>
      <c r="G7" s="54" t="s">
        <v>243</v>
      </c>
      <c r="H7" s="1959">
        <f>'PR_Programmatic Progress_1A'!D13</f>
        <v>41275</v>
      </c>
      <c r="I7" s="1960"/>
      <c r="J7" s="5" t="s">
        <v>261</v>
      </c>
      <c r="K7" s="509"/>
      <c r="L7" s="386">
        <f>'PR_Programmatic Progress_1A'!F13</f>
        <v>41455</v>
      </c>
      <c r="O7" s="652"/>
    </row>
    <row r="8" spans="2:15" ht="15.75" thickBot="1">
      <c r="B8" s="55" t="s">
        <v>276</v>
      </c>
      <c r="C8" s="167"/>
      <c r="D8" s="167"/>
      <c r="E8" s="167"/>
      <c r="F8" s="41"/>
      <c r="G8" s="1953">
        <f>'LFA_Programmatic Progress_1A'!C14</f>
        <v>6</v>
      </c>
      <c r="H8" s="1954"/>
      <c r="I8" s="1954"/>
      <c r="J8" s="1954"/>
      <c r="K8" s="1954"/>
      <c r="L8" s="1955"/>
      <c r="O8" s="491"/>
    </row>
    <row r="9" spans="2:14" ht="15.75" thickBot="1">
      <c r="B9" s="1999" t="s">
        <v>242</v>
      </c>
      <c r="C9" s="2226"/>
      <c r="D9" s="2226"/>
      <c r="E9" s="2226"/>
      <c r="F9" s="2493"/>
      <c r="G9" s="1950" t="str">
        <f>IF('LFA_Programmatic Progress_1A'!C10="","",'LFA_Programmatic Progress_1A'!C10)</f>
        <v>EUR</v>
      </c>
      <c r="H9" s="1951"/>
      <c r="I9" s="1951"/>
      <c r="J9" s="1951"/>
      <c r="K9" s="1951"/>
      <c r="L9" s="1952"/>
      <c r="N9" s="565"/>
    </row>
    <row r="10" ht="12.75">
      <c r="N10" s="565"/>
    </row>
    <row r="11" spans="2:18" ht="15.75" customHeight="1">
      <c r="B11" s="2488" t="s">
        <v>533</v>
      </c>
      <c r="C11" s="2489"/>
      <c r="D11" s="2489"/>
      <c r="E11" s="2489"/>
      <c r="F11" s="2489"/>
      <c r="G11" s="2489"/>
      <c r="H11" s="2489"/>
      <c r="I11" s="2489"/>
      <c r="J11" s="2489"/>
      <c r="K11" s="2489"/>
      <c r="L11" s="2489"/>
      <c r="M11" s="2489"/>
      <c r="N11" s="2489"/>
      <c r="O11" s="2489"/>
      <c r="P11" s="2489"/>
      <c r="Q11" s="2489"/>
      <c r="R11" s="523"/>
    </row>
    <row r="12" spans="2:18" s="976" customFormat="1" ht="12" customHeight="1">
      <c r="B12" s="1291"/>
      <c r="C12" s="1292"/>
      <c r="D12" s="1292"/>
      <c r="E12" s="1292"/>
      <c r="F12" s="1292"/>
      <c r="G12" s="1292"/>
      <c r="H12" s="1292"/>
      <c r="I12" s="1292"/>
      <c r="J12" s="1292"/>
      <c r="K12" s="1292"/>
      <c r="L12" s="1292"/>
      <c r="M12" s="1292"/>
      <c r="N12" s="1292"/>
      <c r="O12" s="1292"/>
      <c r="P12" s="1292"/>
      <c r="Q12" s="1292"/>
      <c r="R12" s="1292"/>
    </row>
    <row r="13" spans="2:17" ht="15.75">
      <c r="B13" s="667"/>
      <c r="C13" s="90"/>
      <c r="D13" s="90"/>
      <c r="E13" s="70"/>
      <c r="F13" s="90"/>
      <c r="G13" s="90"/>
      <c r="H13" s="70"/>
      <c r="I13" s="90"/>
      <c r="J13" s="90"/>
      <c r="K13" s="70"/>
      <c r="L13" s="90"/>
      <c r="M13" s="90"/>
      <c r="N13" s="668"/>
      <c r="O13" s="90"/>
      <c r="P13" s="90"/>
      <c r="Q13" s="90"/>
    </row>
    <row r="14" spans="2:35" s="571" customFormat="1" ht="120" customHeight="1">
      <c r="B14" s="566" t="s">
        <v>29</v>
      </c>
      <c r="C14" s="567" t="s">
        <v>30</v>
      </c>
      <c r="D14" s="568" t="s">
        <v>31</v>
      </c>
      <c r="E14" s="869"/>
      <c r="F14" s="569" t="s">
        <v>415</v>
      </c>
      <c r="G14" s="568" t="s">
        <v>32</v>
      </c>
      <c r="H14" s="869"/>
      <c r="I14" s="569" t="s">
        <v>456</v>
      </c>
      <c r="J14" s="568" t="s">
        <v>33</v>
      </c>
      <c r="K14" s="869"/>
      <c r="L14" s="569" t="s">
        <v>637</v>
      </c>
      <c r="M14" s="568" t="s">
        <v>630</v>
      </c>
      <c r="N14" s="568" t="s">
        <v>0</v>
      </c>
      <c r="O14" s="570" t="s">
        <v>36</v>
      </c>
      <c r="P14" s="568" t="s">
        <v>614</v>
      </c>
      <c r="Q14" s="568" t="s">
        <v>607</v>
      </c>
      <c r="U14" s="566" t="s">
        <v>29</v>
      </c>
      <c r="V14" s="567" t="s">
        <v>30</v>
      </c>
      <c r="W14" s="568" t="s">
        <v>31</v>
      </c>
      <c r="X14" s="869"/>
      <c r="Y14" s="569" t="s">
        <v>415</v>
      </c>
      <c r="Z14" s="568" t="s">
        <v>32</v>
      </c>
      <c r="AA14" s="869"/>
      <c r="AB14" s="569" t="s">
        <v>456</v>
      </c>
      <c r="AC14" s="568" t="s">
        <v>33</v>
      </c>
      <c r="AD14" s="869"/>
      <c r="AE14" s="569" t="s">
        <v>34</v>
      </c>
      <c r="AF14" s="568" t="s">
        <v>35</v>
      </c>
      <c r="AG14" s="568" t="s">
        <v>0</v>
      </c>
      <c r="AH14" s="570" t="s">
        <v>36</v>
      </c>
      <c r="AI14" s="569" t="s">
        <v>66</v>
      </c>
    </row>
    <row r="15" spans="2:35" ht="100.5" customHeight="1">
      <c r="B15" s="871" t="str">
        <f>U15</f>
        <v>Institute for public Health</v>
      </c>
      <c r="C15" s="871">
        <f aca="true" t="shared" si="0" ref="C15:D30">V15</f>
        <v>0</v>
      </c>
      <c r="D15" s="871">
        <f t="shared" si="0"/>
      </c>
      <c r="E15" s="870"/>
      <c r="F15" s="871">
        <f>Y15</f>
      </c>
      <c r="G15" s="871">
        <f>Z15</f>
      </c>
      <c r="H15" s="870"/>
      <c r="I15" s="871">
        <f>AB15</f>
      </c>
      <c r="J15" s="871">
        <f>AC15</f>
      </c>
      <c r="K15" s="870"/>
      <c r="L15" s="871">
        <f>AE15</f>
      </c>
      <c r="M15" s="871"/>
      <c r="N15" s="1149">
        <f>IF(I15="",IF(L15="",0,SUM(I15-L15)),SUM(I15-L15))</f>
        <v>0</v>
      </c>
      <c r="O15" s="876">
        <v>0</v>
      </c>
      <c r="P15" s="871">
        <f>AI15</f>
      </c>
      <c r="Q15" s="824"/>
      <c r="U15" s="871" t="str">
        <f>IF('PR_Annex_SR-Financials'!B15="","",'PR_Annex_SR-Financials'!B15)</f>
        <v>Institute for public Health</v>
      </c>
      <c r="V15" s="871">
        <f>IF('PR_Annex_SR-Financials'!C15="","",'PR_Annex_SR-Financials'!C15)</f>
        <v>0</v>
      </c>
      <c r="W15" s="871">
        <f>IF('PR_Annex_SR-Financials'!D15="","",'PR_Annex_SR-Financials'!D15)</f>
      </c>
      <c r="X15" s="870"/>
      <c r="Y15" s="871">
        <f>IF('PR_Annex_SR-Financials'!F15="","",'PR_Annex_SR-Financials'!F15)</f>
      </c>
      <c r="Z15" s="871">
        <f>IF('PR_Annex_SR-Financials'!G15="","",'PR_Annex_SR-Financials'!G15)</f>
      </c>
      <c r="AA15" s="870"/>
      <c r="AB15" s="871">
        <f>IF('PR_Annex_SR-Financials'!I15="","",'PR_Annex_SR-Financials'!I15)</f>
      </c>
      <c r="AC15" s="871">
        <f>IF('PR_Annex_SR-Financials'!J15="","",'PR_Annex_SR-Financials'!J15)</f>
      </c>
      <c r="AD15" s="870"/>
      <c r="AE15" s="871">
        <f>IF('PR_Annex_SR-Financials'!L15="","",'PR_Annex_SR-Financials'!L15)</f>
      </c>
      <c r="AF15" s="871">
        <f>IF('PR_Annex_SR-Financials'!M15="","",'PR_Annex_SR-Financials'!M15)</f>
      </c>
      <c r="AG15" s="871">
        <f>IF(AB15="",IF(AE15="",0,SUM(AB15-AE15)),SUM(AB15-AE15))</f>
        <v>0</v>
      </c>
      <c r="AH15" s="871"/>
      <c r="AI15" s="873">
        <f>IF('PR_Annex_SR-Financials'!P15="","",'PR_Annex_SR-Financials'!P15)</f>
      </c>
    </row>
    <row r="16" spans="2:35" ht="49.5" customHeight="1">
      <c r="B16" s="871" t="str">
        <f aca="true" t="shared" si="1" ref="B16:B34">U16</f>
        <v>Clinic for Infectious
 diseases</v>
      </c>
      <c r="C16" s="876">
        <f>IF('PR_Annex_SR-Financials'!C16="","",'PR_Annex_SR-Financials'!C16)</f>
        <v>0</v>
      </c>
      <c r="D16" s="871">
        <f t="shared" si="0"/>
      </c>
      <c r="E16" s="870"/>
      <c r="F16" s="871">
        <f aca="true" t="shared" si="2" ref="F16:F33">Y16</f>
      </c>
      <c r="G16" s="871">
        <f aca="true" t="shared" si="3" ref="G16:G33">Z16</f>
      </c>
      <c r="H16" s="870"/>
      <c r="I16" s="871">
        <f aca="true" t="shared" si="4" ref="I16:I34">AB16</f>
      </c>
      <c r="J16" s="871">
        <f aca="true" t="shared" si="5" ref="J16:J34">AC16</f>
      </c>
      <c r="K16" s="870"/>
      <c r="L16" s="871">
        <f aca="true" t="shared" si="6" ref="L16:L33">AE16</f>
      </c>
      <c r="M16" s="871"/>
      <c r="N16" s="1149">
        <f aca="true" t="shared" si="7" ref="N16:N34">IF(I16="",IF(L16="",0,SUM(I16-L16)),SUM(I16-L16))</f>
        <v>0</v>
      </c>
      <c r="O16" s="876">
        <v>0</v>
      </c>
      <c r="P16" s="871">
        <f aca="true" t="shared" si="8" ref="P16:P34">AI16</f>
      </c>
      <c r="Q16" s="824"/>
      <c r="U16" s="871" t="str">
        <f>IF('PR_Annex_SR-Financials'!B16="","",'PR_Annex_SR-Financials'!B16)</f>
        <v>Clinic for Infectious
 diseases</v>
      </c>
      <c r="V16" s="871">
        <f>IF('PR_Annex_SR-Financials'!C16="","",'PR_Annex_SR-Financials'!C16)</f>
        <v>0</v>
      </c>
      <c r="W16" s="871">
        <f>IF('PR_Annex_SR-Financials'!D16="","",'PR_Annex_SR-Financials'!D16)</f>
      </c>
      <c r="X16" s="870"/>
      <c r="Y16" s="871">
        <f>IF('PR_Annex_SR-Financials'!F16="","",'PR_Annex_SR-Financials'!F16)</f>
      </c>
      <c r="Z16" s="871">
        <f>IF('PR_Annex_SR-Financials'!G16="","",'PR_Annex_SR-Financials'!G16)</f>
      </c>
      <c r="AA16" s="870"/>
      <c r="AB16" s="871">
        <f>IF('PR_Annex_SR-Financials'!I16="","",'PR_Annex_SR-Financials'!I16)</f>
      </c>
      <c r="AC16" s="871">
        <f>IF('PR_Annex_SR-Financials'!J16="","",'PR_Annex_SR-Financials'!J16)</f>
      </c>
      <c r="AD16" s="870"/>
      <c r="AE16" s="871">
        <f>IF('PR_Annex_SR-Financials'!L16="","",'PR_Annex_SR-Financials'!L16)</f>
      </c>
      <c r="AF16" s="871">
        <f>IF('PR_Annex_SR-Financials'!M16="","",'PR_Annex_SR-Financials'!M16)</f>
      </c>
      <c r="AG16" s="871">
        <f aca="true" t="shared" si="9" ref="AG16:AG34">IF(AB16="",IF(AE16="",0,SUM(AB16-AE16)),SUM(AB16-AE16))</f>
        <v>0</v>
      </c>
      <c r="AH16" s="876"/>
      <c r="AI16" s="873">
        <f>IF('PR_Annex_SR-Financials'!P16="","",'PR_Annex_SR-Financials'!P16)</f>
      </c>
    </row>
    <row r="17" spans="2:35" ht="49.5" customHeight="1">
      <c r="B17" s="871" t="str">
        <f t="shared" si="1"/>
        <v>Bureau For Education</v>
      </c>
      <c r="C17" s="876">
        <f>IF('PR_Annex_SR-Financials'!C17="","",'PR_Annex_SR-Financials'!C17)</f>
        <v>0</v>
      </c>
      <c r="D17" s="871">
        <f t="shared" si="0"/>
      </c>
      <c r="E17" s="870"/>
      <c r="F17" s="871">
        <f t="shared" si="2"/>
      </c>
      <c r="G17" s="871">
        <f t="shared" si="3"/>
      </c>
      <c r="H17" s="870"/>
      <c r="I17" s="871">
        <f t="shared" si="4"/>
      </c>
      <c r="J17" s="871">
        <f t="shared" si="5"/>
      </c>
      <c r="K17" s="870"/>
      <c r="L17" s="871">
        <f t="shared" si="6"/>
      </c>
      <c r="M17" s="871">
        <f aca="true" t="shared" si="10" ref="M17:M34">AF17</f>
      </c>
      <c r="N17" s="1149">
        <f t="shared" si="7"/>
        <v>0</v>
      </c>
      <c r="O17" s="876">
        <v>0</v>
      </c>
      <c r="P17" s="871">
        <f t="shared" si="8"/>
      </c>
      <c r="Q17" s="824"/>
      <c r="U17" s="871" t="str">
        <f>IF('PR_Annex_SR-Financials'!B17="","",'PR_Annex_SR-Financials'!B17)</f>
        <v>Bureau For Education</v>
      </c>
      <c r="V17" s="871">
        <f>IF('PR_Annex_SR-Financials'!C17="","",'PR_Annex_SR-Financials'!C17)</f>
        <v>0</v>
      </c>
      <c r="W17" s="871">
        <f>IF('PR_Annex_SR-Financials'!D17="","",'PR_Annex_SR-Financials'!D17)</f>
      </c>
      <c r="X17" s="870"/>
      <c r="Y17" s="871">
        <f>IF('PR_Annex_SR-Financials'!F17="","",'PR_Annex_SR-Financials'!F17)</f>
      </c>
      <c r="Z17" s="871">
        <f>IF('PR_Annex_SR-Financials'!G17="","",'PR_Annex_SR-Financials'!G17)</f>
      </c>
      <c r="AA17" s="870"/>
      <c r="AB17" s="871">
        <f>IF('PR_Annex_SR-Financials'!I17="","",'PR_Annex_SR-Financials'!I17)</f>
      </c>
      <c r="AC17" s="871">
        <f>IF('PR_Annex_SR-Financials'!J17="","",'PR_Annex_SR-Financials'!J17)</f>
      </c>
      <c r="AD17" s="870"/>
      <c r="AE17" s="871">
        <f>IF('PR_Annex_SR-Financials'!L17="","",'PR_Annex_SR-Financials'!L17)</f>
      </c>
      <c r="AF17" s="871">
        <f>IF('PR_Annex_SR-Financials'!M17="","",'PR_Annex_SR-Financials'!M17)</f>
      </c>
      <c r="AG17" s="871">
        <f t="shared" si="9"/>
        <v>0</v>
      </c>
      <c r="AH17" s="876"/>
      <c r="AI17" s="873">
        <f>IF('PR_Annex_SR-Financials'!P17="","",'PR_Annex_SR-Financials'!P17)</f>
      </c>
    </row>
    <row r="18" spans="2:35" ht="49.5" customHeight="1">
      <c r="B18" s="871" t="str">
        <f t="shared" si="1"/>
        <v>Primary Health Care
 Centre Podgorica</v>
      </c>
      <c r="C18" s="876">
        <f>IF('PR_Annex_SR-Financials'!C18="","",'PR_Annex_SR-Financials'!C18)</f>
        <v>0</v>
      </c>
      <c r="D18" s="871">
        <f t="shared" si="0"/>
      </c>
      <c r="E18" s="870"/>
      <c r="F18" s="871">
        <f t="shared" si="2"/>
      </c>
      <c r="G18" s="871">
        <f t="shared" si="3"/>
      </c>
      <c r="H18" s="870"/>
      <c r="I18" s="871">
        <f t="shared" si="4"/>
      </c>
      <c r="J18" s="871">
        <f t="shared" si="5"/>
      </c>
      <c r="K18" s="870"/>
      <c r="L18" s="871">
        <f t="shared" si="6"/>
      </c>
      <c r="M18" s="871">
        <f t="shared" si="10"/>
      </c>
      <c r="N18" s="1149">
        <f t="shared" si="7"/>
        <v>0</v>
      </c>
      <c r="O18" s="876">
        <v>0</v>
      </c>
      <c r="P18" s="871">
        <f t="shared" si="8"/>
      </c>
      <c r="Q18" s="824"/>
      <c r="U18" s="871" t="str">
        <f>IF('PR_Annex_SR-Financials'!B18="","",'PR_Annex_SR-Financials'!B18)</f>
        <v>Primary Health Care
 Centre Podgorica</v>
      </c>
      <c r="V18" s="871">
        <f>IF('PR_Annex_SR-Financials'!C18="","",'PR_Annex_SR-Financials'!C18)</f>
        <v>0</v>
      </c>
      <c r="W18" s="871">
        <f>IF('PR_Annex_SR-Financials'!D18="","",'PR_Annex_SR-Financials'!D18)</f>
      </c>
      <c r="X18" s="870"/>
      <c r="Y18" s="871">
        <f>IF('PR_Annex_SR-Financials'!F18="","",'PR_Annex_SR-Financials'!F18)</f>
      </c>
      <c r="Z18" s="871">
        <f>IF('PR_Annex_SR-Financials'!G18="","",'PR_Annex_SR-Financials'!G18)</f>
      </c>
      <c r="AA18" s="870"/>
      <c r="AB18" s="871">
        <f>IF('PR_Annex_SR-Financials'!I18="","",'PR_Annex_SR-Financials'!I18)</f>
      </c>
      <c r="AC18" s="871">
        <f>IF('PR_Annex_SR-Financials'!J18="","",'PR_Annex_SR-Financials'!J18)</f>
      </c>
      <c r="AD18" s="870"/>
      <c r="AE18" s="871">
        <f>IF('PR_Annex_SR-Financials'!L18="","",'PR_Annex_SR-Financials'!L18)</f>
      </c>
      <c r="AF18" s="871">
        <f>IF('PR_Annex_SR-Financials'!M18="","",'PR_Annex_SR-Financials'!M18)</f>
      </c>
      <c r="AG18" s="871">
        <f t="shared" si="9"/>
        <v>0</v>
      </c>
      <c r="AH18" s="876"/>
      <c r="AI18" s="873">
        <f>IF('PR_Annex_SR-Financials'!P18="","",'PR_Annex_SR-Financials'!P18)</f>
      </c>
    </row>
    <row r="19" spans="2:35" ht="49.5" customHeight="1">
      <c r="B19" s="871" t="str">
        <f t="shared" si="1"/>
        <v>Primary Health 
Care Centre Kotor</v>
      </c>
      <c r="C19" s="876">
        <f>IF('PR_Annex_SR-Financials'!C19="","",'PR_Annex_SR-Financials'!C19)</f>
        <v>0</v>
      </c>
      <c r="D19" s="871">
        <f t="shared" si="0"/>
      </c>
      <c r="E19" s="870"/>
      <c r="F19" s="871">
        <f t="shared" si="2"/>
      </c>
      <c r="G19" s="871">
        <f t="shared" si="3"/>
      </c>
      <c r="H19" s="870"/>
      <c r="I19" s="871">
        <f t="shared" si="4"/>
      </c>
      <c r="J19" s="871">
        <f t="shared" si="5"/>
      </c>
      <c r="K19" s="870"/>
      <c r="L19" s="871">
        <f t="shared" si="6"/>
      </c>
      <c r="M19" s="871">
        <f t="shared" si="10"/>
      </c>
      <c r="N19" s="1149">
        <f t="shared" si="7"/>
        <v>0</v>
      </c>
      <c r="O19" s="876">
        <v>0</v>
      </c>
      <c r="P19" s="871">
        <f t="shared" si="8"/>
      </c>
      <c r="Q19" s="824"/>
      <c r="U19" s="871" t="str">
        <f>IF('PR_Annex_SR-Financials'!B19="","",'PR_Annex_SR-Financials'!B19)</f>
        <v>Primary Health 
Care Centre Kotor</v>
      </c>
      <c r="V19" s="871">
        <f>IF('PR_Annex_SR-Financials'!C19="","",'PR_Annex_SR-Financials'!C19)</f>
        <v>0</v>
      </c>
      <c r="W19" s="871">
        <f>IF('PR_Annex_SR-Financials'!D19="","",'PR_Annex_SR-Financials'!D19)</f>
      </c>
      <c r="X19" s="870"/>
      <c r="Y19" s="871">
        <f>IF('PR_Annex_SR-Financials'!F19="","",'PR_Annex_SR-Financials'!F19)</f>
      </c>
      <c r="Z19" s="871">
        <f>IF('PR_Annex_SR-Financials'!G19="","",'PR_Annex_SR-Financials'!G19)</f>
      </c>
      <c r="AA19" s="870"/>
      <c r="AB19" s="871">
        <f>IF('PR_Annex_SR-Financials'!I19="","",'PR_Annex_SR-Financials'!I19)</f>
      </c>
      <c r="AC19" s="871">
        <f>IF('PR_Annex_SR-Financials'!J19="","",'PR_Annex_SR-Financials'!J19)</f>
      </c>
      <c r="AD19" s="870"/>
      <c r="AE19" s="871">
        <f>IF('PR_Annex_SR-Financials'!L19="","",'PR_Annex_SR-Financials'!L19)</f>
      </c>
      <c r="AF19" s="871">
        <f>IF('PR_Annex_SR-Financials'!M19="","",'PR_Annex_SR-Financials'!M19)</f>
      </c>
      <c r="AG19" s="871">
        <f t="shared" si="9"/>
        <v>0</v>
      </c>
      <c r="AH19" s="876"/>
      <c r="AI19" s="873">
        <f>IF('PR_Annex_SR-Financials'!P19="","",'PR_Annex_SR-Financials'!P19)</f>
      </c>
    </row>
    <row r="20" spans="2:35" ht="49.5" customHeight="1">
      <c r="B20" s="871" t="str">
        <f t="shared" si="1"/>
        <v>State textbook 
publish Agency</v>
      </c>
      <c r="C20" s="876">
        <f>IF('PR_Annex_SR-Financials'!C20="","",'PR_Annex_SR-Financials'!C20)</f>
        <v>0</v>
      </c>
      <c r="D20" s="871">
        <f t="shared" si="0"/>
      </c>
      <c r="E20" s="870"/>
      <c r="F20" s="871">
        <f t="shared" si="2"/>
      </c>
      <c r="G20" s="871">
        <f t="shared" si="3"/>
      </c>
      <c r="H20" s="870"/>
      <c r="I20" s="871">
        <f t="shared" si="4"/>
      </c>
      <c r="J20" s="871">
        <f t="shared" si="5"/>
      </c>
      <c r="K20" s="870"/>
      <c r="L20" s="871" t="e">
        <f t="shared" si="6"/>
        <v>#REF!</v>
      </c>
      <c r="M20" s="871">
        <f t="shared" si="10"/>
      </c>
      <c r="N20" s="1149" t="e">
        <f t="shared" si="7"/>
        <v>#REF!</v>
      </c>
      <c r="O20" s="876">
        <v>0</v>
      </c>
      <c r="P20" s="871">
        <f t="shared" si="8"/>
      </c>
      <c r="Q20" s="824"/>
      <c r="U20" s="871" t="str">
        <f>IF('PR_Annex_SR-Financials'!B20="","",'PR_Annex_SR-Financials'!B20)</f>
        <v>State textbook 
publish Agency</v>
      </c>
      <c r="V20" s="871">
        <f>IF('PR_Annex_SR-Financials'!C20="","",'PR_Annex_SR-Financials'!C20)</f>
        <v>0</v>
      </c>
      <c r="W20" s="871">
        <f>IF('PR_Annex_SR-Financials'!D20="","",'PR_Annex_SR-Financials'!D20)</f>
      </c>
      <c r="X20" s="870"/>
      <c r="Y20" s="871">
        <f>IF('PR_Annex_SR-Financials'!F20="","",'PR_Annex_SR-Financials'!F20)</f>
      </c>
      <c r="Z20" s="871">
        <f>IF('PR_Annex_SR-Financials'!G20="","",'PR_Annex_SR-Financials'!G20)</f>
      </c>
      <c r="AA20" s="870"/>
      <c r="AB20" s="871">
        <f>IF('PR_Annex_SR-Financials'!I20="","",'PR_Annex_SR-Financials'!I20)</f>
      </c>
      <c r="AC20" s="871">
        <f>IF('PR_Annex_SR-Financials'!J20="","",'PR_Annex_SR-Financials'!J20)</f>
      </c>
      <c r="AD20" s="870"/>
      <c r="AE20" s="871" t="e">
        <f>IF('PR_Annex_SR-Financials'!#REF!="","",'PR_Annex_SR-Financials'!#REF!)</f>
        <v>#REF!</v>
      </c>
      <c r="AF20" s="871">
        <f>IF('PR_Annex_SR-Financials'!L20="","",'PR_Annex_SR-Financials'!L20)</f>
      </c>
      <c r="AG20" s="871" t="e">
        <f t="shared" si="9"/>
        <v>#REF!</v>
      </c>
      <c r="AH20" s="876"/>
      <c r="AI20" s="873">
        <f>IF('PR_Annex_SR-Financials'!P20="","",'PR_Annex_SR-Financials'!P20)</f>
      </c>
    </row>
    <row r="21" spans="2:35" ht="49.5" customHeight="1">
      <c r="B21" s="871" t="str">
        <f t="shared" si="1"/>
        <v>CAZAS</v>
      </c>
      <c r="C21" s="876">
        <f>IF('PR_Annex_SR-Financials'!C21="","",'PR_Annex_SR-Financials'!C21)</f>
        <v>0</v>
      </c>
      <c r="D21" s="871">
        <f t="shared" si="0"/>
      </c>
      <c r="E21" s="870"/>
      <c r="F21" s="871">
        <f t="shared" si="2"/>
      </c>
      <c r="G21" s="871">
        <f t="shared" si="3"/>
      </c>
      <c r="H21" s="870"/>
      <c r="I21" s="871">
        <f t="shared" si="4"/>
      </c>
      <c r="J21" s="871">
        <f t="shared" si="5"/>
      </c>
      <c r="K21" s="870"/>
      <c r="L21" s="871">
        <f t="shared" si="6"/>
      </c>
      <c r="M21" s="871">
        <f t="shared" si="10"/>
      </c>
      <c r="N21" s="1149">
        <f t="shared" si="7"/>
        <v>0</v>
      </c>
      <c r="O21" s="876">
        <v>0</v>
      </c>
      <c r="P21" s="871">
        <f t="shared" si="8"/>
      </c>
      <c r="Q21" s="825"/>
      <c r="U21" s="871" t="str">
        <f>IF('PR_Annex_SR-Financials'!B21="","",'PR_Annex_SR-Financials'!B21)</f>
        <v>CAZAS</v>
      </c>
      <c r="V21" s="871">
        <f>IF('PR_Annex_SR-Financials'!C21="","",'PR_Annex_SR-Financials'!C21)</f>
        <v>0</v>
      </c>
      <c r="W21" s="871">
        <f>IF('PR_Annex_SR-Financials'!D21="","",'PR_Annex_SR-Financials'!D21)</f>
      </c>
      <c r="X21" s="870"/>
      <c r="Y21" s="871">
        <f>IF('PR_Annex_SR-Financials'!F21="","",'PR_Annex_SR-Financials'!F21)</f>
      </c>
      <c r="Z21" s="871">
        <f>IF('PR_Annex_SR-Financials'!G21="","",'PR_Annex_SR-Financials'!G21)</f>
      </c>
      <c r="AA21" s="870"/>
      <c r="AB21" s="871">
        <f>IF('PR_Annex_SR-Financials'!I21="","",'PR_Annex_SR-Financials'!I21)</f>
      </c>
      <c r="AC21" s="871">
        <f>IF('PR_Annex_SR-Financials'!J21="","",'PR_Annex_SR-Financials'!J21)</f>
      </c>
      <c r="AD21" s="870"/>
      <c r="AE21" s="871">
        <f>IF('PR_Annex_SR-Financials'!L21="","",'PR_Annex_SR-Financials'!L21)</f>
      </c>
      <c r="AF21" s="871">
        <f>IF('PR_Annex_SR-Financials'!M21="","",'PR_Annex_SR-Financials'!M21)</f>
      </c>
      <c r="AG21" s="871">
        <f t="shared" si="9"/>
        <v>0</v>
      </c>
      <c r="AH21" s="876"/>
      <c r="AI21" s="873">
        <f>IF('PR_Annex_SR-Financials'!P21="","",'PR_Annex_SR-Financials'!P21)</f>
      </c>
    </row>
    <row r="22" spans="2:35" ht="49.5" customHeight="1">
      <c r="B22" s="871" t="str">
        <f t="shared" si="1"/>
        <v>Juventas</v>
      </c>
      <c r="C22" s="876">
        <f>IF('PR_Annex_SR-Financials'!C22="","",'PR_Annex_SR-Financials'!C22)</f>
        <v>0</v>
      </c>
      <c r="D22" s="871">
        <f t="shared" si="0"/>
      </c>
      <c r="E22" s="870"/>
      <c r="F22" s="871">
        <f t="shared" si="2"/>
      </c>
      <c r="G22" s="871">
        <f t="shared" si="3"/>
      </c>
      <c r="H22" s="870"/>
      <c r="I22" s="871">
        <f t="shared" si="4"/>
      </c>
      <c r="J22" s="871">
        <f t="shared" si="5"/>
      </c>
      <c r="K22" s="870"/>
      <c r="L22" s="871">
        <f t="shared" si="6"/>
      </c>
      <c r="M22" s="871">
        <f t="shared" si="10"/>
      </c>
      <c r="N22" s="1149">
        <f t="shared" si="7"/>
        <v>0</v>
      </c>
      <c r="O22" s="876">
        <v>0</v>
      </c>
      <c r="P22" s="871">
        <f t="shared" si="8"/>
      </c>
      <c r="Q22" s="825"/>
      <c r="U22" s="871" t="str">
        <f>IF('PR_Annex_SR-Financials'!B22="","",'PR_Annex_SR-Financials'!B22)</f>
        <v>Juventas</v>
      </c>
      <c r="V22" s="871">
        <f>IF('PR_Annex_SR-Financials'!C22="","",'PR_Annex_SR-Financials'!C22)</f>
        <v>0</v>
      </c>
      <c r="W22" s="871">
        <f>IF('PR_Annex_SR-Financials'!D22="","",'PR_Annex_SR-Financials'!D22)</f>
      </c>
      <c r="X22" s="870"/>
      <c r="Y22" s="871">
        <f>IF('PR_Annex_SR-Financials'!F22="","",'PR_Annex_SR-Financials'!F22)</f>
      </c>
      <c r="Z22" s="871">
        <f>IF('PR_Annex_SR-Financials'!G22="","",'PR_Annex_SR-Financials'!G22)</f>
      </c>
      <c r="AA22" s="870"/>
      <c r="AB22" s="871">
        <f>IF('PR_Annex_SR-Financials'!I22="","",'PR_Annex_SR-Financials'!I22)</f>
      </c>
      <c r="AC22" s="871">
        <f>IF('PR_Annex_SR-Financials'!J22="","",'PR_Annex_SR-Financials'!J22)</f>
      </c>
      <c r="AD22" s="870"/>
      <c r="AE22" s="871">
        <f>IF('PR_Annex_SR-Financials'!L22="","",'PR_Annex_SR-Financials'!L22)</f>
      </c>
      <c r="AF22" s="871">
        <f>IF('PR_Annex_SR-Financials'!M22="","",'PR_Annex_SR-Financials'!M22)</f>
      </c>
      <c r="AG22" s="871">
        <f t="shared" si="9"/>
        <v>0</v>
      </c>
      <c r="AH22" s="876"/>
      <c r="AI22" s="873">
        <f>IF('PR_Annex_SR-Financials'!P22="","",'PR_Annex_SR-Financials'!P22)</f>
      </c>
    </row>
    <row r="23" spans="2:35" ht="49.5" customHeight="1">
      <c r="B23" s="871" t="str">
        <f t="shared" si="1"/>
        <v>Zastita</v>
      </c>
      <c r="C23" s="876">
        <f>IF('PR_Annex_SR-Financials'!C23="","",'PR_Annex_SR-Financials'!C23)</f>
        <v>0</v>
      </c>
      <c r="D23" s="871">
        <f t="shared" si="0"/>
      </c>
      <c r="E23" s="870"/>
      <c r="F23" s="871">
        <f t="shared" si="2"/>
      </c>
      <c r="G23" s="871">
        <f t="shared" si="3"/>
      </c>
      <c r="H23" s="870"/>
      <c r="I23" s="871">
        <f t="shared" si="4"/>
      </c>
      <c r="J23" s="871">
        <f t="shared" si="5"/>
      </c>
      <c r="K23" s="870"/>
      <c r="L23" s="871">
        <f t="shared" si="6"/>
      </c>
      <c r="M23" s="871">
        <f t="shared" si="10"/>
      </c>
      <c r="N23" s="1149">
        <f t="shared" si="7"/>
        <v>0</v>
      </c>
      <c r="O23" s="876">
        <v>0</v>
      </c>
      <c r="P23" s="871">
        <f t="shared" si="8"/>
      </c>
      <c r="Q23" s="825"/>
      <c r="U23" s="871" t="str">
        <f>IF('PR_Annex_SR-Financials'!B23="","",'PR_Annex_SR-Financials'!B23)</f>
        <v>Zastita</v>
      </c>
      <c r="V23" s="871">
        <f>IF('PR_Annex_SR-Financials'!C23="","",'PR_Annex_SR-Financials'!C23)</f>
        <v>0</v>
      </c>
      <c r="W23" s="871">
        <f>IF('PR_Annex_SR-Financials'!D23="","",'PR_Annex_SR-Financials'!D23)</f>
      </c>
      <c r="X23" s="870"/>
      <c r="Y23" s="871">
        <f>IF('PR_Annex_SR-Financials'!F23="","",'PR_Annex_SR-Financials'!F23)</f>
      </c>
      <c r="Z23" s="871">
        <f>IF('PR_Annex_SR-Financials'!G23="","",'PR_Annex_SR-Financials'!G23)</f>
      </c>
      <c r="AA23" s="870"/>
      <c r="AB23" s="871">
        <f>IF('PR_Annex_SR-Financials'!I23="","",'PR_Annex_SR-Financials'!I23)</f>
      </c>
      <c r="AC23" s="871">
        <f>IF('PR_Annex_SR-Financials'!J23="","",'PR_Annex_SR-Financials'!J23)</f>
      </c>
      <c r="AD23" s="870"/>
      <c r="AE23" s="871">
        <f>IF('PR_Annex_SR-Financials'!L23="","",'PR_Annex_SR-Financials'!L23)</f>
      </c>
      <c r="AF23" s="871">
        <f>IF('PR_Annex_SR-Financials'!M23="","",'PR_Annex_SR-Financials'!M23)</f>
      </c>
      <c r="AG23" s="871">
        <f t="shared" si="9"/>
        <v>0</v>
      </c>
      <c r="AH23" s="876"/>
      <c r="AI23" s="873">
        <f>IF('PR_Annex_SR-Financials'!P23="","",'PR_Annex_SR-Financials'!P23)</f>
      </c>
    </row>
    <row r="24" spans="2:35" ht="49.5" customHeight="1">
      <c r="B24" s="871" t="str">
        <f t="shared" si="1"/>
        <v>Montevita</v>
      </c>
      <c r="C24" s="876">
        <f>IF('PR_Annex_SR-Financials'!C24="","",'PR_Annex_SR-Financials'!C24)</f>
        <v>0</v>
      </c>
      <c r="D24" s="871">
        <f t="shared" si="0"/>
      </c>
      <c r="E24" s="870"/>
      <c r="F24" s="871">
        <f t="shared" si="2"/>
      </c>
      <c r="G24" s="871">
        <f t="shared" si="3"/>
      </c>
      <c r="H24" s="870"/>
      <c r="I24" s="871">
        <f t="shared" si="4"/>
      </c>
      <c r="J24" s="871">
        <f t="shared" si="5"/>
      </c>
      <c r="K24" s="870"/>
      <c r="L24" s="871">
        <f t="shared" si="6"/>
      </c>
      <c r="M24" s="871">
        <f t="shared" si="10"/>
      </c>
      <c r="N24" s="1149">
        <f t="shared" si="7"/>
        <v>0</v>
      </c>
      <c r="O24" s="876">
        <v>0</v>
      </c>
      <c r="P24" s="871">
        <f t="shared" si="8"/>
      </c>
      <c r="Q24" s="825"/>
      <c r="U24" s="871" t="str">
        <f>IF('PR_Annex_SR-Financials'!B24="","",'PR_Annex_SR-Financials'!B24)</f>
        <v>Montevita</v>
      </c>
      <c r="V24" s="871">
        <f>IF('PR_Annex_SR-Financials'!C24="","",'PR_Annex_SR-Financials'!C24)</f>
        <v>0</v>
      </c>
      <c r="W24" s="871">
        <f>IF('PR_Annex_SR-Financials'!D24="","",'PR_Annex_SR-Financials'!D24)</f>
      </c>
      <c r="X24" s="870"/>
      <c r="Y24" s="871">
        <f>IF('PR_Annex_SR-Financials'!F24="","",'PR_Annex_SR-Financials'!F24)</f>
      </c>
      <c r="Z24" s="871">
        <f>IF('PR_Annex_SR-Financials'!G24="","",'PR_Annex_SR-Financials'!G24)</f>
      </c>
      <c r="AA24" s="870"/>
      <c r="AB24" s="871">
        <f>IF('PR_Annex_SR-Financials'!I24="","",'PR_Annex_SR-Financials'!I24)</f>
      </c>
      <c r="AC24" s="871">
        <f>IF('PR_Annex_SR-Financials'!J24="","",'PR_Annex_SR-Financials'!J24)</f>
      </c>
      <c r="AD24" s="870"/>
      <c r="AE24" s="871">
        <f>IF('PR_Annex_SR-Financials'!L24="","",'PR_Annex_SR-Financials'!L24)</f>
      </c>
      <c r="AF24" s="871">
        <f>IF('PR_Annex_SR-Financials'!M24="","",'PR_Annex_SR-Financials'!M24)</f>
      </c>
      <c r="AG24" s="871">
        <f t="shared" si="9"/>
        <v>0</v>
      </c>
      <c r="AH24" s="876"/>
      <c r="AI24" s="873">
        <f>IF('PR_Annex_SR-Financials'!P24="","",'PR_Annex_SR-Financials'!P24)</f>
      </c>
    </row>
    <row r="25" spans="2:35" ht="49.5" customHeight="1">
      <c r="B25" s="871" t="str">
        <f t="shared" si="1"/>
        <v>SOS</v>
      </c>
      <c r="C25" s="876">
        <f>IF('PR_Annex_SR-Financials'!C25="","",'PR_Annex_SR-Financials'!C25)</f>
        <v>0</v>
      </c>
      <c r="D25" s="871">
        <f t="shared" si="0"/>
      </c>
      <c r="E25" s="870"/>
      <c r="F25" s="871">
        <f t="shared" si="2"/>
      </c>
      <c r="G25" s="871">
        <f t="shared" si="3"/>
      </c>
      <c r="H25" s="870"/>
      <c r="I25" s="871">
        <f t="shared" si="4"/>
      </c>
      <c r="J25" s="871">
        <f t="shared" si="5"/>
      </c>
      <c r="K25" s="870"/>
      <c r="L25" s="871">
        <f t="shared" si="6"/>
      </c>
      <c r="M25" s="871">
        <f t="shared" si="10"/>
      </c>
      <c r="N25" s="1149">
        <f t="shared" si="7"/>
        <v>0</v>
      </c>
      <c r="O25" s="876">
        <v>0</v>
      </c>
      <c r="P25" s="871">
        <f t="shared" si="8"/>
      </c>
      <c r="Q25" s="825"/>
      <c r="U25" s="871" t="str">
        <f>IF('PR_Annex_SR-Financials'!B25="","",'PR_Annex_SR-Financials'!B25)</f>
        <v>SOS</v>
      </c>
      <c r="V25" s="871">
        <f>IF('PR_Annex_SR-Financials'!C25="","",'PR_Annex_SR-Financials'!C25)</f>
        <v>0</v>
      </c>
      <c r="W25" s="871">
        <f>IF('PR_Annex_SR-Financials'!D25="","",'PR_Annex_SR-Financials'!D25)</f>
      </c>
      <c r="X25" s="870"/>
      <c r="Y25" s="871">
        <f>IF('PR_Annex_SR-Financials'!F25="","",'PR_Annex_SR-Financials'!F25)</f>
      </c>
      <c r="Z25" s="871">
        <f>IF('PR_Annex_SR-Financials'!G25="","",'PR_Annex_SR-Financials'!G25)</f>
      </c>
      <c r="AA25" s="870"/>
      <c r="AB25" s="871">
        <f>IF('PR_Annex_SR-Financials'!I25="","",'PR_Annex_SR-Financials'!I25)</f>
      </c>
      <c r="AC25" s="871">
        <f>IF('PR_Annex_SR-Financials'!J25="","",'PR_Annex_SR-Financials'!J25)</f>
      </c>
      <c r="AD25" s="870"/>
      <c r="AE25" s="871">
        <f>IF('PR_Annex_SR-Financials'!L25="","",'PR_Annex_SR-Financials'!L25)</f>
      </c>
      <c r="AF25" s="871">
        <f>IF('PR_Annex_SR-Financials'!M25="","",'PR_Annex_SR-Financials'!M25)</f>
      </c>
      <c r="AG25" s="871">
        <f t="shared" si="9"/>
        <v>0</v>
      </c>
      <c r="AH25" s="876"/>
      <c r="AI25" s="873">
        <f>IF('PR_Annex_SR-Financials'!P25="","",'PR_Annex_SR-Financials'!P25)</f>
      </c>
    </row>
    <row r="26" spans="2:35" ht="49.5" customHeight="1">
      <c r="B26" s="871" t="str">
        <f t="shared" si="1"/>
        <v>Crnogorska HIV 
Fondacija</v>
      </c>
      <c r="C26" s="876">
        <f>IF('PR_Annex_SR-Financials'!C26="","",'PR_Annex_SR-Financials'!C26)</f>
        <v>0</v>
      </c>
      <c r="D26" s="871">
        <f t="shared" si="0"/>
      </c>
      <c r="E26" s="870"/>
      <c r="F26" s="871">
        <f t="shared" si="2"/>
      </c>
      <c r="G26" s="871">
        <f t="shared" si="3"/>
      </c>
      <c r="H26" s="870"/>
      <c r="I26" s="871">
        <f t="shared" si="4"/>
      </c>
      <c r="J26" s="871">
        <f t="shared" si="5"/>
      </c>
      <c r="K26" s="870"/>
      <c r="L26" s="871">
        <f t="shared" si="6"/>
      </c>
      <c r="M26" s="871">
        <f t="shared" si="10"/>
      </c>
      <c r="N26" s="1149">
        <f t="shared" si="7"/>
        <v>0</v>
      </c>
      <c r="O26" s="876">
        <v>0</v>
      </c>
      <c r="P26" s="871">
        <f t="shared" si="8"/>
      </c>
      <c r="Q26" s="825"/>
      <c r="U26" s="871" t="str">
        <f>IF('PR_Annex_SR-Financials'!B26="","",'PR_Annex_SR-Financials'!B26)</f>
        <v>Crnogorska HIV 
Fondacija</v>
      </c>
      <c r="V26" s="871">
        <f>IF('PR_Annex_SR-Financials'!C26="","",'PR_Annex_SR-Financials'!C26)</f>
        <v>0</v>
      </c>
      <c r="W26" s="871">
        <f>IF('PR_Annex_SR-Financials'!D26="","",'PR_Annex_SR-Financials'!D26)</f>
      </c>
      <c r="X26" s="870"/>
      <c r="Y26" s="871">
        <f>IF('PR_Annex_SR-Financials'!F26="","",'PR_Annex_SR-Financials'!F26)</f>
      </c>
      <c r="Z26" s="871">
        <f>IF('PR_Annex_SR-Financials'!G26="","",'PR_Annex_SR-Financials'!G26)</f>
      </c>
      <c r="AA26" s="870"/>
      <c r="AB26" s="871">
        <f>IF('PR_Annex_SR-Financials'!I26="","",'PR_Annex_SR-Financials'!I26)</f>
      </c>
      <c r="AC26" s="871">
        <f>IF('PR_Annex_SR-Financials'!J26="","",'PR_Annex_SR-Financials'!J26)</f>
      </c>
      <c r="AD26" s="870"/>
      <c r="AE26" s="871">
        <f>IF('PR_Annex_SR-Financials'!L26="","",'PR_Annex_SR-Financials'!L26)</f>
      </c>
      <c r="AF26" s="871">
        <f>IF('PR_Annex_SR-Financials'!M26="","",'PR_Annex_SR-Financials'!M26)</f>
      </c>
      <c r="AG26" s="871">
        <f t="shared" si="9"/>
        <v>0</v>
      </c>
      <c r="AH26" s="876"/>
      <c r="AI26" s="873">
        <f>IF('PR_Annex_SR-Financials'!P26="","",'PR_Annex_SR-Financials'!P26)</f>
      </c>
    </row>
    <row r="27" spans="2:35" ht="49.5" customHeight="1">
      <c r="B27" s="871" t="str">
        <f t="shared" si="1"/>
        <v>NVO MLADI I 
ZDRAVLJE</v>
      </c>
      <c r="C27" s="876">
        <f>IF('PR_Annex_SR-Financials'!C27="","",'PR_Annex_SR-Financials'!C27)</f>
        <v>0</v>
      </c>
      <c r="D27" s="871">
        <f t="shared" si="0"/>
      </c>
      <c r="E27" s="870"/>
      <c r="F27" s="871">
        <f t="shared" si="2"/>
      </c>
      <c r="G27" s="871">
        <f t="shared" si="3"/>
      </c>
      <c r="H27" s="870"/>
      <c r="I27" s="871">
        <f t="shared" si="4"/>
      </c>
      <c r="J27" s="871">
        <f t="shared" si="5"/>
      </c>
      <c r="K27" s="870"/>
      <c r="L27" s="871">
        <f t="shared" si="6"/>
      </c>
      <c r="M27" s="871">
        <f t="shared" si="10"/>
      </c>
      <c r="N27" s="1149">
        <f t="shared" si="7"/>
        <v>0</v>
      </c>
      <c r="O27" s="876">
        <v>0</v>
      </c>
      <c r="P27" s="871">
        <f t="shared" si="8"/>
      </c>
      <c r="Q27" s="825"/>
      <c r="U27" s="871" t="str">
        <f>IF('PR_Annex_SR-Financials'!B27="","",'PR_Annex_SR-Financials'!B27)</f>
        <v>NVO MLADI I 
ZDRAVLJE</v>
      </c>
      <c r="V27" s="871">
        <f>IF('PR_Annex_SR-Financials'!C27="","",'PR_Annex_SR-Financials'!C27)</f>
        <v>0</v>
      </c>
      <c r="W27" s="871">
        <f>IF('PR_Annex_SR-Financials'!D27="","",'PR_Annex_SR-Financials'!D27)</f>
      </c>
      <c r="X27" s="870"/>
      <c r="Y27" s="871">
        <f>IF('PR_Annex_SR-Financials'!F27="","",'PR_Annex_SR-Financials'!F27)</f>
      </c>
      <c r="Z27" s="871">
        <f>IF('PR_Annex_SR-Financials'!G27="","",'PR_Annex_SR-Financials'!G27)</f>
      </c>
      <c r="AA27" s="870"/>
      <c r="AB27" s="871">
        <f>IF('PR_Annex_SR-Financials'!I27="","",'PR_Annex_SR-Financials'!I27)</f>
      </c>
      <c r="AC27" s="871">
        <f>IF('PR_Annex_SR-Financials'!J27="","",'PR_Annex_SR-Financials'!J27)</f>
      </c>
      <c r="AD27" s="870"/>
      <c r="AE27" s="871">
        <f>IF('PR_Annex_SR-Financials'!L27="","",'PR_Annex_SR-Financials'!L27)</f>
      </c>
      <c r="AF27" s="871">
        <f>IF('PR_Annex_SR-Financials'!M27="","",'PR_Annex_SR-Financials'!M27)</f>
      </c>
      <c r="AG27" s="871">
        <f t="shared" si="9"/>
        <v>0</v>
      </c>
      <c r="AH27" s="876"/>
      <c r="AI27" s="873">
        <f>IF('PR_Annex_SR-Financials'!P27="","",'PR_Annex_SR-Financials'!P27)</f>
      </c>
    </row>
    <row r="28" spans="2:35" ht="49.5" customHeight="1">
      <c r="B28" s="871" t="str">
        <f t="shared" si="1"/>
        <v>NVO Otvori Srce</v>
      </c>
      <c r="C28" s="876">
        <f>IF('PR_Annex_SR-Financials'!C28="","",'PR_Annex_SR-Financials'!C28)</f>
        <v>0</v>
      </c>
      <c r="D28" s="871">
        <f t="shared" si="0"/>
      </c>
      <c r="E28" s="870"/>
      <c r="F28" s="871">
        <f t="shared" si="2"/>
      </c>
      <c r="G28" s="871">
        <f t="shared" si="3"/>
      </c>
      <c r="H28" s="870"/>
      <c r="I28" s="871">
        <f t="shared" si="4"/>
      </c>
      <c r="J28" s="871">
        <f t="shared" si="5"/>
      </c>
      <c r="K28" s="870"/>
      <c r="L28" s="871">
        <f t="shared" si="6"/>
      </c>
      <c r="M28" s="871">
        <f t="shared" si="10"/>
      </c>
      <c r="N28" s="1149">
        <f t="shared" si="7"/>
        <v>0</v>
      </c>
      <c r="O28" s="876">
        <v>0</v>
      </c>
      <c r="P28" s="871">
        <f t="shared" si="8"/>
      </c>
      <c r="Q28" s="825"/>
      <c r="U28" s="871" t="str">
        <f>IF('PR_Annex_SR-Financials'!B28="","",'PR_Annex_SR-Financials'!B28)</f>
        <v>NVO Otvori Srce</v>
      </c>
      <c r="V28" s="871">
        <f>IF('PR_Annex_SR-Financials'!C28="","",'PR_Annex_SR-Financials'!C28)</f>
        <v>0</v>
      </c>
      <c r="W28" s="871">
        <f>IF('PR_Annex_SR-Financials'!D28="","",'PR_Annex_SR-Financials'!D28)</f>
      </c>
      <c r="X28" s="870"/>
      <c r="Y28" s="871">
        <f>IF('PR_Annex_SR-Financials'!F28="","",'PR_Annex_SR-Financials'!F28)</f>
      </c>
      <c r="Z28" s="871">
        <f>IF('PR_Annex_SR-Financials'!G28="","",'PR_Annex_SR-Financials'!G28)</f>
      </c>
      <c r="AA28" s="870"/>
      <c r="AB28" s="871">
        <f>IF('PR_Annex_SR-Financials'!I28="","",'PR_Annex_SR-Financials'!I28)</f>
      </c>
      <c r="AC28" s="871">
        <f>IF('PR_Annex_SR-Financials'!J28="","",'PR_Annex_SR-Financials'!J28)</f>
      </c>
      <c r="AD28" s="870"/>
      <c r="AE28" s="871">
        <f>IF('PR_Annex_SR-Financials'!L28="","",'PR_Annex_SR-Financials'!L28)</f>
      </c>
      <c r="AF28" s="871">
        <f>IF('PR_Annex_SR-Financials'!M28="","",'PR_Annex_SR-Financials'!M28)</f>
      </c>
      <c r="AG28" s="871">
        <f t="shared" si="9"/>
        <v>0</v>
      </c>
      <c r="AH28" s="876"/>
      <c r="AI28" s="873">
        <f>IF('PR_Annex_SR-Financials'!P28="","",'PR_Annex_SR-Financials'!P28)</f>
      </c>
    </row>
    <row r="29" spans="2:35" ht="49.5" customHeight="1">
      <c r="B29" s="871" t="str">
        <f t="shared" si="1"/>
        <v>Udruženje privatnih 
doktora stomatologije</v>
      </c>
      <c r="C29" s="876">
        <f>IF('PR_Annex_SR-Financials'!C29="","",'PR_Annex_SR-Financials'!C29)</f>
        <v>0</v>
      </c>
      <c r="D29" s="871">
        <f t="shared" si="0"/>
      </c>
      <c r="E29" s="870"/>
      <c r="F29" s="871">
        <f t="shared" si="2"/>
        <v>0</v>
      </c>
      <c r="G29" s="871">
        <f t="shared" si="3"/>
        <v>0</v>
      </c>
      <c r="H29" s="870"/>
      <c r="I29" s="871">
        <f t="shared" si="4"/>
      </c>
      <c r="J29" s="871">
        <f t="shared" si="5"/>
      </c>
      <c r="K29" s="870"/>
      <c r="L29" s="871">
        <f t="shared" si="6"/>
      </c>
      <c r="M29" s="871">
        <f t="shared" si="10"/>
      </c>
      <c r="N29" s="1149">
        <f t="shared" si="7"/>
        <v>0</v>
      </c>
      <c r="O29" s="876">
        <v>0</v>
      </c>
      <c r="P29" s="871">
        <f t="shared" si="8"/>
      </c>
      <c r="Q29" s="825"/>
      <c r="U29" s="871" t="str">
        <f>IF('PR_Annex_SR-Financials'!B29="","",'PR_Annex_SR-Financials'!B29)</f>
        <v>Udruženje privatnih 
doktora stomatologije</v>
      </c>
      <c r="V29" s="871">
        <f>IF('PR_Annex_SR-Financials'!C29="","",'PR_Annex_SR-Financials'!C29)</f>
        <v>0</v>
      </c>
      <c r="W29" s="871">
        <f>IF('PR_Annex_SR-Financials'!D29="","",'PR_Annex_SR-Financials'!D29)</f>
      </c>
      <c r="X29" s="870"/>
      <c r="Y29" s="871">
        <f>IF('PR_Annex_SR-Financials'!F29="","",'PR_Annex_SR-Financials'!F29)</f>
        <v>0</v>
      </c>
      <c r="Z29" s="871">
        <f>IF('PR_Annex_SR-Financials'!G29="","",'PR_Annex_SR-Financials'!G29)</f>
        <v>0</v>
      </c>
      <c r="AA29" s="870"/>
      <c r="AB29" s="871">
        <f>IF('PR_Annex_SR-Financials'!I29="","",'PR_Annex_SR-Financials'!I29)</f>
      </c>
      <c r="AC29" s="871">
        <f>IF('PR_Annex_SR-Financials'!J29="","",'PR_Annex_SR-Financials'!J29)</f>
      </c>
      <c r="AD29" s="870"/>
      <c r="AE29" s="871">
        <f>IF('PR_Annex_SR-Financials'!L29="","",'PR_Annex_SR-Financials'!L29)</f>
      </c>
      <c r="AF29" s="871">
        <f>IF('PR_Annex_SR-Financials'!M29="","",'PR_Annex_SR-Financials'!M29)</f>
      </c>
      <c r="AG29" s="871">
        <f t="shared" si="9"/>
        <v>0</v>
      </c>
      <c r="AH29" s="876"/>
      <c r="AI29" s="873">
        <f>IF('PR_Annex_SR-Financials'!P29="","",'PR_Annex_SR-Financials'!P29)</f>
      </c>
    </row>
    <row r="30" spans="2:35" ht="49.5" customHeight="1">
      <c r="B30" s="871">
        <f t="shared" si="1"/>
      </c>
      <c r="C30" s="876">
        <f>IF('PR_Annex_SR-Financials'!C30="","",'PR_Annex_SR-Financials'!C30)</f>
        <v>0</v>
      </c>
      <c r="D30" s="871">
        <f t="shared" si="0"/>
      </c>
      <c r="E30" s="870"/>
      <c r="F30" s="871">
        <f t="shared" si="2"/>
        <v>0</v>
      </c>
      <c r="G30" s="871">
        <f t="shared" si="3"/>
        <v>0</v>
      </c>
      <c r="H30" s="870"/>
      <c r="I30" s="871">
        <f t="shared" si="4"/>
        <v>0</v>
      </c>
      <c r="J30" s="871">
        <f t="shared" si="5"/>
        <v>0</v>
      </c>
      <c r="K30" s="870"/>
      <c r="L30" s="871">
        <f t="shared" si="6"/>
        <v>0</v>
      </c>
      <c r="M30" s="871">
        <f t="shared" si="10"/>
      </c>
      <c r="N30" s="1149">
        <f t="shared" si="7"/>
        <v>0</v>
      </c>
      <c r="O30" s="876">
        <v>0</v>
      </c>
      <c r="P30" s="871">
        <f t="shared" si="8"/>
      </c>
      <c r="Q30" s="825"/>
      <c r="U30" s="871">
        <f>IF('PR_Annex_SR-Financials'!B30="","",'PR_Annex_SR-Financials'!B30)</f>
      </c>
      <c r="V30" s="871">
        <f>IF('PR_Annex_SR-Financials'!C30="","",'PR_Annex_SR-Financials'!C30)</f>
        <v>0</v>
      </c>
      <c r="W30" s="871">
        <f>IF('PR_Annex_SR-Financials'!D30="","",'PR_Annex_SR-Financials'!D30)</f>
      </c>
      <c r="X30" s="870"/>
      <c r="Y30" s="871">
        <f>IF('PR_Annex_SR-Financials'!F30="","",'PR_Annex_SR-Financials'!F30)</f>
        <v>0</v>
      </c>
      <c r="Z30" s="871">
        <f>IF('PR_Annex_SR-Financials'!G30="","",'PR_Annex_SR-Financials'!G30)</f>
        <v>0</v>
      </c>
      <c r="AA30" s="870"/>
      <c r="AB30" s="871">
        <f>IF('PR_Annex_SR-Financials'!I30="","",'PR_Annex_SR-Financials'!I30)</f>
        <v>0</v>
      </c>
      <c r="AC30" s="871">
        <f>IF('PR_Annex_SR-Financials'!J30="","",'PR_Annex_SR-Financials'!J30)</f>
        <v>0</v>
      </c>
      <c r="AD30" s="870"/>
      <c r="AE30" s="871">
        <f>IF('PR_Annex_SR-Financials'!L30="","",'PR_Annex_SR-Financials'!L30)</f>
        <v>0</v>
      </c>
      <c r="AF30" s="871">
        <f>IF('PR_Annex_SR-Financials'!M30="","",'PR_Annex_SR-Financials'!M30)</f>
      </c>
      <c r="AG30" s="871">
        <f t="shared" si="9"/>
        <v>0</v>
      </c>
      <c r="AH30" s="876"/>
      <c r="AI30" s="873">
        <f>IF('PR_Annex_SR-Financials'!P30="","",'PR_Annex_SR-Financials'!P30)</f>
      </c>
    </row>
    <row r="31" spans="2:35" ht="49.5" customHeight="1">
      <c r="B31" s="871">
        <f t="shared" si="1"/>
      </c>
      <c r="C31" s="876">
        <f>IF('PR_Annex_SR-Financials'!C31="","",'PR_Annex_SR-Financials'!C31)</f>
        <v>0</v>
      </c>
      <c r="D31" s="871">
        <f>W31</f>
      </c>
      <c r="E31" s="870"/>
      <c r="F31" s="871">
        <f t="shared" si="2"/>
        <v>0</v>
      </c>
      <c r="G31" s="871">
        <f t="shared" si="3"/>
        <v>0</v>
      </c>
      <c r="H31" s="870"/>
      <c r="I31" s="871">
        <f t="shared" si="4"/>
        <v>0</v>
      </c>
      <c r="J31" s="871">
        <f t="shared" si="5"/>
        <v>0</v>
      </c>
      <c r="K31" s="870"/>
      <c r="L31" s="871">
        <f t="shared" si="6"/>
        <v>0</v>
      </c>
      <c r="M31" s="871">
        <f t="shared" si="10"/>
      </c>
      <c r="N31" s="1149">
        <f t="shared" si="7"/>
        <v>0</v>
      </c>
      <c r="O31" s="876">
        <v>0</v>
      </c>
      <c r="P31" s="871">
        <f t="shared" si="8"/>
      </c>
      <c r="Q31" s="825"/>
      <c r="U31" s="871">
        <f>IF('PR_Annex_SR-Financials'!B31="","",'PR_Annex_SR-Financials'!B31)</f>
      </c>
      <c r="V31" s="871">
        <f>IF('PR_Annex_SR-Financials'!C31="","",'PR_Annex_SR-Financials'!C31)</f>
        <v>0</v>
      </c>
      <c r="W31" s="871">
        <f>IF('PR_Annex_SR-Financials'!D31="","",'PR_Annex_SR-Financials'!D31)</f>
      </c>
      <c r="X31" s="870"/>
      <c r="Y31" s="871">
        <f>IF('PR_Annex_SR-Financials'!F31="","",'PR_Annex_SR-Financials'!F31)</f>
        <v>0</v>
      </c>
      <c r="Z31" s="871">
        <f>IF('PR_Annex_SR-Financials'!G31="","",'PR_Annex_SR-Financials'!G31)</f>
        <v>0</v>
      </c>
      <c r="AA31" s="870"/>
      <c r="AB31" s="871">
        <f>IF('PR_Annex_SR-Financials'!I31="","",'PR_Annex_SR-Financials'!I31)</f>
        <v>0</v>
      </c>
      <c r="AC31" s="871">
        <f>IF('PR_Annex_SR-Financials'!J31="","",'PR_Annex_SR-Financials'!J31)</f>
        <v>0</v>
      </c>
      <c r="AD31" s="870"/>
      <c r="AE31" s="871">
        <f>IF('PR_Annex_SR-Financials'!L31="","",'PR_Annex_SR-Financials'!L31)</f>
        <v>0</v>
      </c>
      <c r="AF31" s="871">
        <f>IF('PR_Annex_SR-Financials'!M31="","",'PR_Annex_SR-Financials'!M31)</f>
      </c>
      <c r="AG31" s="871">
        <f t="shared" si="9"/>
        <v>0</v>
      </c>
      <c r="AH31" s="876"/>
      <c r="AI31" s="873">
        <f>IF('PR_Annex_SR-Financials'!P31="","",'PR_Annex_SR-Financials'!P31)</f>
      </c>
    </row>
    <row r="32" spans="2:35" ht="49.5" customHeight="1">
      <c r="B32" s="871">
        <f t="shared" si="1"/>
      </c>
      <c r="C32" s="876">
        <f>IF('PR_Annex_SR-Financials'!C32="","",'PR_Annex_SR-Financials'!C32)</f>
        <v>0</v>
      </c>
      <c r="D32" s="871">
        <f>W32</f>
      </c>
      <c r="E32" s="870"/>
      <c r="F32" s="871">
        <f t="shared" si="2"/>
        <v>0</v>
      </c>
      <c r="G32" s="871">
        <f t="shared" si="3"/>
        <v>0</v>
      </c>
      <c r="H32" s="870"/>
      <c r="I32" s="871">
        <f t="shared" si="4"/>
        <v>0</v>
      </c>
      <c r="J32" s="871">
        <f t="shared" si="5"/>
        <v>0</v>
      </c>
      <c r="K32" s="870"/>
      <c r="L32" s="871">
        <f t="shared" si="6"/>
        <v>0</v>
      </c>
      <c r="M32" s="871">
        <f t="shared" si="10"/>
      </c>
      <c r="N32" s="1149">
        <f t="shared" si="7"/>
        <v>0</v>
      </c>
      <c r="O32" s="876">
        <v>0</v>
      </c>
      <c r="P32" s="871">
        <f t="shared" si="8"/>
      </c>
      <c r="Q32" s="825"/>
      <c r="U32" s="871">
        <f>IF('PR_Annex_SR-Financials'!B32="","",'PR_Annex_SR-Financials'!B32)</f>
      </c>
      <c r="V32" s="871">
        <f>IF('PR_Annex_SR-Financials'!C32="","",'PR_Annex_SR-Financials'!C32)</f>
        <v>0</v>
      </c>
      <c r="W32" s="871">
        <f>IF('PR_Annex_SR-Financials'!D32="","",'PR_Annex_SR-Financials'!D32)</f>
      </c>
      <c r="X32" s="870"/>
      <c r="Y32" s="871">
        <f>IF('PR_Annex_SR-Financials'!F32="","",'PR_Annex_SR-Financials'!F32)</f>
        <v>0</v>
      </c>
      <c r="Z32" s="871">
        <f>IF('PR_Annex_SR-Financials'!G32="","",'PR_Annex_SR-Financials'!G32)</f>
        <v>0</v>
      </c>
      <c r="AA32" s="870"/>
      <c r="AB32" s="871">
        <f>IF('PR_Annex_SR-Financials'!I32="","",'PR_Annex_SR-Financials'!I32)</f>
        <v>0</v>
      </c>
      <c r="AC32" s="871">
        <f>IF('PR_Annex_SR-Financials'!J32="","",'PR_Annex_SR-Financials'!J32)</f>
        <v>0</v>
      </c>
      <c r="AD32" s="870"/>
      <c r="AE32" s="871">
        <f>IF('PR_Annex_SR-Financials'!L32="","",'PR_Annex_SR-Financials'!L32)</f>
        <v>0</v>
      </c>
      <c r="AF32" s="871">
        <f>IF('PR_Annex_SR-Financials'!M32="","",'PR_Annex_SR-Financials'!M32)</f>
      </c>
      <c r="AG32" s="871">
        <f t="shared" si="9"/>
        <v>0</v>
      </c>
      <c r="AH32" s="876"/>
      <c r="AI32" s="873">
        <f>IF('PR_Annex_SR-Financials'!P32="","",'PR_Annex_SR-Financials'!P32)</f>
      </c>
    </row>
    <row r="33" spans="2:35" ht="49.5" customHeight="1">
      <c r="B33" s="871">
        <f t="shared" si="1"/>
      </c>
      <c r="C33" s="876">
        <f>IF('PR_Annex_SR-Financials'!C33="","",'PR_Annex_SR-Financials'!C33)</f>
        <v>0</v>
      </c>
      <c r="D33" s="871">
        <f>W33</f>
      </c>
      <c r="E33" s="870"/>
      <c r="F33" s="871">
        <f t="shared" si="2"/>
        <v>0</v>
      </c>
      <c r="G33" s="871">
        <f t="shared" si="3"/>
        <v>0</v>
      </c>
      <c r="H33" s="870"/>
      <c r="I33" s="871">
        <f t="shared" si="4"/>
        <v>0</v>
      </c>
      <c r="J33" s="871">
        <f t="shared" si="5"/>
        <v>0</v>
      </c>
      <c r="K33" s="870"/>
      <c r="L33" s="871">
        <f t="shared" si="6"/>
        <v>0</v>
      </c>
      <c r="M33" s="871">
        <f t="shared" si="10"/>
      </c>
      <c r="N33" s="1149">
        <f t="shared" si="7"/>
        <v>0</v>
      </c>
      <c r="O33" s="876">
        <v>0</v>
      </c>
      <c r="P33" s="871">
        <f t="shared" si="8"/>
      </c>
      <c r="Q33" s="825"/>
      <c r="U33" s="871">
        <f>IF('PR_Annex_SR-Financials'!B33="","",'PR_Annex_SR-Financials'!B33)</f>
      </c>
      <c r="V33" s="871">
        <f>IF('PR_Annex_SR-Financials'!C33="","",'PR_Annex_SR-Financials'!C33)</f>
        <v>0</v>
      </c>
      <c r="W33" s="871">
        <f>IF('PR_Annex_SR-Financials'!D33="","",'PR_Annex_SR-Financials'!D33)</f>
      </c>
      <c r="X33" s="870"/>
      <c r="Y33" s="871">
        <f>IF('PR_Annex_SR-Financials'!F33="","",'PR_Annex_SR-Financials'!F33)</f>
        <v>0</v>
      </c>
      <c r="Z33" s="871">
        <f>IF('PR_Annex_SR-Financials'!G33="","",'PR_Annex_SR-Financials'!G33)</f>
        <v>0</v>
      </c>
      <c r="AA33" s="870"/>
      <c r="AB33" s="871">
        <f>IF('PR_Annex_SR-Financials'!I33="","",'PR_Annex_SR-Financials'!I33)</f>
        <v>0</v>
      </c>
      <c r="AC33" s="871">
        <f>IF('PR_Annex_SR-Financials'!J33="","",'PR_Annex_SR-Financials'!J33)</f>
        <v>0</v>
      </c>
      <c r="AD33" s="870"/>
      <c r="AE33" s="871">
        <f>IF('PR_Annex_SR-Financials'!L33="","",'PR_Annex_SR-Financials'!L33)</f>
        <v>0</v>
      </c>
      <c r="AF33" s="871">
        <f>IF('PR_Annex_SR-Financials'!M33="","",'PR_Annex_SR-Financials'!M33)</f>
      </c>
      <c r="AG33" s="871">
        <f t="shared" si="9"/>
        <v>0</v>
      </c>
      <c r="AH33" s="876"/>
      <c r="AI33" s="873">
        <f>IF('PR_Annex_SR-Financials'!P33="","",'PR_Annex_SR-Financials'!P33)</f>
      </c>
    </row>
    <row r="34" spans="2:35" ht="49.5" customHeight="1">
      <c r="B34" s="871">
        <f t="shared" si="1"/>
      </c>
      <c r="C34" s="876">
        <f>IF('PR_Annex_SR-Financials'!C34="","",'PR_Annex_SR-Financials'!C34)</f>
        <v>0</v>
      </c>
      <c r="D34" s="871">
        <f>W34</f>
      </c>
      <c r="E34" s="870"/>
      <c r="F34" s="871">
        <f>Y34</f>
        <v>0</v>
      </c>
      <c r="G34" s="871">
        <f>Z34</f>
        <v>0</v>
      </c>
      <c r="H34" s="870"/>
      <c r="I34" s="871">
        <f t="shared" si="4"/>
        <v>0</v>
      </c>
      <c r="J34" s="871">
        <f t="shared" si="5"/>
        <v>0</v>
      </c>
      <c r="K34" s="870"/>
      <c r="L34" s="871"/>
      <c r="M34" s="871">
        <f t="shared" si="10"/>
      </c>
      <c r="N34" s="1149">
        <f t="shared" si="7"/>
        <v>0</v>
      </c>
      <c r="O34" s="876">
        <v>0</v>
      </c>
      <c r="P34" s="871">
        <f t="shared" si="8"/>
      </c>
      <c r="Q34" s="825"/>
      <c r="U34" s="871">
        <f>IF('PR_Annex_SR-Financials'!B34="","",'PR_Annex_SR-Financials'!B34)</f>
      </c>
      <c r="V34" s="871">
        <f>IF('PR_Annex_SR-Financials'!C34="","",'PR_Annex_SR-Financials'!C34)</f>
        <v>0</v>
      </c>
      <c r="W34" s="871">
        <f>IF('PR_Annex_SR-Financials'!D34="","",'PR_Annex_SR-Financials'!D34)</f>
      </c>
      <c r="X34" s="870"/>
      <c r="Y34" s="871">
        <f>IF('PR_Annex_SR-Financials'!F34="","",'PR_Annex_SR-Financials'!F34)</f>
        <v>0</v>
      </c>
      <c r="Z34" s="871">
        <f>IF('PR_Annex_SR-Financials'!G34="","",'PR_Annex_SR-Financials'!G34)</f>
        <v>0</v>
      </c>
      <c r="AA34" s="870"/>
      <c r="AB34" s="871">
        <f>IF('PR_Annex_SR-Financials'!I34="","",'PR_Annex_SR-Financials'!I34)</f>
        <v>0</v>
      </c>
      <c r="AC34" s="871">
        <f>IF('PR_Annex_SR-Financials'!J34="","",'PR_Annex_SR-Financials'!J34)</f>
        <v>0</v>
      </c>
      <c r="AD34" s="870"/>
      <c r="AE34" s="871">
        <f>IF('PR_Annex_SR-Financials'!L34="","",'PR_Annex_SR-Financials'!L34)</f>
        <v>0</v>
      </c>
      <c r="AF34" s="871">
        <f>IF('PR_Annex_SR-Financials'!M34="","",'PR_Annex_SR-Financials'!M34)</f>
      </c>
      <c r="AG34" s="871">
        <f t="shared" si="9"/>
        <v>0</v>
      </c>
      <c r="AH34" s="876"/>
      <c r="AI34" s="873">
        <f>IF('PR_Annex_SR-Financials'!P34="","",'PR_Annex_SR-Financials'!P34)</f>
      </c>
    </row>
    <row r="35" spans="2:17" ht="12.75" customHeight="1">
      <c r="B35" s="572"/>
      <c r="C35" s="573"/>
      <c r="D35" s="572"/>
      <c r="E35" s="350"/>
      <c r="F35" s="653"/>
      <c r="G35" s="653"/>
      <c r="H35" s="350"/>
      <c r="I35" s="653"/>
      <c r="J35" s="653"/>
      <c r="K35" s="350"/>
      <c r="L35" s="653"/>
      <c r="M35" s="655"/>
      <c r="N35" s="653"/>
      <c r="O35" s="654"/>
      <c r="P35" s="655"/>
      <c r="Q35" s="572"/>
    </row>
    <row r="36" spans="2:33" ht="15">
      <c r="B36" s="572" t="s">
        <v>37</v>
      </c>
      <c r="C36" s="573"/>
      <c r="D36" s="572"/>
      <c r="E36" s="350"/>
      <c r="F36" s="1133">
        <f>SUM(F15:F34)</f>
        <v>0</v>
      </c>
      <c r="G36" s="1133">
        <f>SUM(G15:G34)</f>
        <v>0</v>
      </c>
      <c r="H36" s="1134"/>
      <c r="I36" s="1133">
        <f>SUM(I15:I34)</f>
        <v>0</v>
      </c>
      <c r="J36" s="1133">
        <f>SUM(J15:J34)</f>
        <v>0</v>
      </c>
      <c r="K36" s="1134"/>
      <c r="L36" s="1133" t="e">
        <f>SUM(L15:L34)</f>
        <v>#REF!</v>
      </c>
      <c r="M36" s="1135"/>
      <c r="N36" s="1133" t="e">
        <f>SUM(N15:N34)</f>
        <v>#REF!</v>
      </c>
      <c r="O36" s="654"/>
      <c r="P36" s="656"/>
      <c r="Q36" s="88"/>
      <c r="U36" s="572" t="s">
        <v>37</v>
      </c>
      <c r="V36" s="573"/>
      <c r="W36" s="572"/>
      <c r="X36" s="350"/>
      <c r="Y36" s="715">
        <f>SUM(Y15:Y34)</f>
        <v>0</v>
      </c>
      <c r="Z36" s="715">
        <f>SUM(Z15:Z34)</f>
        <v>0</v>
      </c>
      <c r="AA36" s="350"/>
      <c r="AB36" s="715">
        <f>SUM(AB15:AB34)</f>
        <v>0</v>
      </c>
      <c r="AC36" s="715">
        <f>SUM(AC15:AC34)</f>
        <v>0</v>
      </c>
      <c r="AD36" s="350"/>
      <c r="AE36" s="715" t="e">
        <f>SUM(AE15:AE34)</f>
        <v>#REF!</v>
      </c>
      <c r="AF36" s="716"/>
      <c r="AG36" s="715" t="e">
        <f>SUM(AG15:AG34)</f>
        <v>#REF!</v>
      </c>
    </row>
    <row r="37" spans="2:17" ht="14.25">
      <c r="B37" s="75"/>
      <c r="C37" s="75"/>
      <c r="D37" s="75"/>
      <c r="E37" s="75"/>
      <c r="F37" s="75"/>
      <c r="G37" s="75"/>
      <c r="H37" s="75"/>
      <c r="I37" s="75"/>
      <c r="J37" s="75"/>
      <c r="K37" s="75"/>
      <c r="L37" s="75"/>
      <c r="M37" s="75"/>
      <c r="N37" s="575"/>
      <c r="O37" s="75"/>
      <c r="P37" s="75"/>
      <c r="Q37" s="75"/>
    </row>
    <row r="38" spans="2:17" ht="14.25">
      <c r="B38" s="75" t="s">
        <v>457</v>
      </c>
      <c r="C38" s="75"/>
      <c r="D38" s="75"/>
      <c r="E38" s="75"/>
      <c r="F38" s="75"/>
      <c r="G38" s="75"/>
      <c r="H38" s="75"/>
      <c r="I38" s="75"/>
      <c r="J38" s="75"/>
      <c r="K38" s="75"/>
      <c r="L38" s="75"/>
      <c r="M38" s="75"/>
      <c r="N38" s="575"/>
      <c r="O38" s="75"/>
      <c r="P38" s="75"/>
      <c r="Q38" s="75"/>
    </row>
    <row r="39" spans="2:17" ht="14.25">
      <c r="B39" s="75" t="s">
        <v>615</v>
      </c>
      <c r="C39" s="75"/>
      <c r="D39" s="75"/>
      <c r="E39" s="75"/>
      <c r="F39" s="75"/>
      <c r="G39" s="75"/>
      <c r="H39" s="75"/>
      <c r="I39" s="75"/>
      <c r="J39" s="75"/>
      <c r="K39" s="75"/>
      <c r="L39" s="75"/>
      <c r="M39" s="75"/>
      <c r="N39" s="575"/>
      <c r="O39" s="75"/>
      <c r="P39" s="75"/>
      <c r="Q39" s="75"/>
    </row>
    <row r="40" spans="2:17" ht="14.25">
      <c r="B40" s="3"/>
      <c r="C40" s="75"/>
      <c r="D40" s="75"/>
      <c r="E40" s="75"/>
      <c r="F40" s="75"/>
      <c r="G40" s="75"/>
      <c r="H40" s="75"/>
      <c r="I40" s="75"/>
      <c r="J40" s="75"/>
      <c r="K40" s="75"/>
      <c r="L40" s="75"/>
      <c r="M40" s="75"/>
      <c r="N40" s="575"/>
      <c r="O40" s="75"/>
      <c r="P40" s="75"/>
      <c r="Q40" s="75"/>
    </row>
  </sheetData>
  <sheetProtection formatCells="0" formatColumns="0" formatRows="0"/>
  <mergeCells count="8">
    <mergeCell ref="B11:Q11"/>
    <mergeCell ref="B3:Q3"/>
    <mergeCell ref="B1:Q1"/>
    <mergeCell ref="G8:L8"/>
    <mergeCell ref="H6:I6"/>
    <mergeCell ref="H7:I7"/>
    <mergeCell ref="B9:F9"/>
    <mergeCell ref="G9:L9"/>
  </mergeCells>
  <conditionalFormatting sqref="F36:N36 B15:P34">
    <cfRule type="cellIs" priority="1" dxfId="0" operator="notEqual">
      <formula>U15</formula>
    </cfRule>
  </conditionalFormatting>
  <printOptions horizontalCentered="1"/>
  <pageMargins left="0.31496062992125984" right="0.31496062992125984" top="0.5905511811023623" bottom="0.5905511811023623" header="0.5118110236220472" footer="0.5118110236220472"/>
  <pageSetup cellComments="asDisplayed" fitToHeight="0" fitToWidth="1" horizontalDpi="600" verticalDpi="600" orientation="landscape" paperSize="9" scale="53" r:id="rId1"/>
  <headerFooter alignWithMargins="0">
    <oddFooter>&amp;L&amp;9&amp;F&amp;C&amp;A&amp;R&amp;9Page &amp;P of &amp;N</oddFooter>
  </headerFooter>
  <rowBreaks count="1" manualBreakCount="1">
    <brk id="26" max="17" man="1"/>
  </rowBreaks>
</worksheet>
</file>

<file path=xl/worksheets/sheet29.xml><?xml version="1.0" encoding="utf-8"?>
<worksheet xmlns="http://schemas.openxmlformats.org/spreadsheetml/2006/main" xmlns:r="http://schemas.openxmlformats.org/officeDocument/2006/relationships">
  <sheetPr>
    <pageSetUpPr fitToPage="1"/>
  </sheetPr>
  <dimension ref="A2:J2"/>
  <sheetViews>
    <sheetView view="pageBreakPreview" zoomScaleSheetLayoutView="100" zoomScalePageLayoutView="0" workbookViewId="0" topLeftCell="A1">
      <selection activeCell="G40" sqref="G40"/>
    </sheetView>
  </sheetViews>
  <sheetFormatPr defaultColWidth="9.140625" defaultRowHeight="12.75"/>
  <cols>
    <col min="1" max="1" width="11.28125" style="0" customWidth="1"/>
    <col min="2" max="2" width="55.421875" style="0" customWidth="1"/>
  </cols>
  <sheetData>
    <row r="2" spans="1:10" ht="39" customHeight="1">
      <c r="A2" s="1015" t="s">
        <v>130</v>
      </c>
      <c r="B2" s="1016" t="s">
        <v>131</v>
      </c>
      <c r="C2" s="832"/>
      <c r="D2" s="832"/>
      <c r="E2" s="832"/>
      <c r="F2" s="832"/>
      <c r="G2" s="832"/>
      <c r="H2" s="832"/>
      <c r="I2" s="832"/>
      <c r="J2" s="832"/>
    </row>
  </sheetData>
  <sheetProtection/>
  <printOptions/>
  <pageMargins left="0.7480314960629921" right="0.7480314960629921" top="0.984251968503937" bottom="0.984251968503937" header="0.5118110236220472" footer="0.5118110236220472"/>
  <pageSetup fitToHeight="0" fitToWidth="1"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11"/>
    <pageSetUpPr fitToPage="1"/>
  </sheetPr>
  <dimension ref="A1:Q45"/>
  <sheetViews>
    <sheetView showGridLines="0" tabSelected="1" view="pageBreakPreview" zoomScale="70" zoomScaleNormal="25" zoomScaleSheetLayoutView="70" zoomScalePageLayoutView="0" workbookViewId="0" topLeftCell="E1">
      <selection activeCell="O15" sqref="O15:P15"/>
    </sheetView>
  </sheetViews>
  <sheetFormatPr defaultColWidth="9.140625" defaultRowHeight="12.75" outlineLevelRow="1"/>
  <cols>
    <col min="1" max="1" width="13.28125" style="63" customWidth="1"/>
    <col min="2" max="2" width="12.28125" style="63" customWidth="1"/>
    <col min="3" max="3" width="28.7109375" style="63" customWidth="1"/>
    <col min="4" max="4" width="25.421875" style="63" customWidth="1"/>
    <col min="5" max="6" width="24.421875" style="63" customWidth="1"/>
    <col min="7" max="7" width="15.00390625" style="63" customWidth="1"/>
    <col min="8" max="8" width="24.421875" style="63" customWidth="1"/>
    <col min="9" max="9" width="16.28125" style="63" customWidth="1"/>
    <col min="10" max="10" width="18.7109375" style="63" customWidth="1"/>
    <col min="11" max="11" width="12.7109375" style="63" customWidth="1"/>
    <col min="12" max="12" width="21.421875" style="63" bestFit="1" customWidth="1"/>
    <col min="13" max="13" width="18.28125" style="63" bestFit="1" customWidth="1"/>
    <col min="14" max="14" width="18.421875" style="63" customWidth="1"/>
    <col min="15" max="15" width="16.00390625" style="63" customWidth="1"/>
    <col min="16" max="16" width="56.57421875" style="63" customWidth="1"/>
    <col min="17" max="17" width="8.421875" style="63" customWidth="1"/>
    <col min="18" max="16384" width="9.140625" style="63" customWidth="1"/>
  </cols>
  <sheetData>
    <row r="1" spans="1:17" ht="25.5" customHeight="1">
      <c r="A1" s="1575" t="s">
        <v>61</v>
      </c>
      <c r="B1" s="1575"/>
      <c r="C1" s="1575"/>
      <c r="D1" s="1575"/>
      <c r="E1" s="1575"/>
      <c r="F1" s="1575"/>
      <c r="G1" s="1575"/>
      <c r="H1" s="492"/>
      <c r="I1" s="492"/>
      <c r="J1" s="35"/>
      <c r="K1" s="35"/>
      <c r="L1" s="12"/>
      <c r="M1" s="12"/>
      <c r="N1" s="12"/>
      <c r="O1" s="12"/>
      <c r="P1" s="12"/>
      <c r="Q1" s="13"/>
    </row>
    <row r="2" spans="1:17" ht="18.75" customHeight="1" thickBot="1">
      <c r="A2" s="98" t="s">
        <v>157</v>
      </c>
      <c r="B2" s="98"/>
      <c r="C2" s="10"/>
      <c r="D2" s="10"/>
      <c r="E2" s="36"/>
      <c r="F2" s="10"/>
      <c r="G2" s="10"/>
      <c r="H2" s="10"/>
      <c r="I2" s="10"/>
      <c r="J2" s="10"/>
      <c r="K2" s="12"/>
      <c r="L2" s="12"/>
      <c r="M2" s="12"/>
      <c r="N2" s="12"/>
      <c r="O2" s="12"/>
      <c r="P2" s="13"/>
      <c r="Q2" s="13"/>
    </row>
    <row r="3" spans="1:17" s="73" customFormat="1" ht="25.5" customHeight="1" thickBot="1">
      <c r="A3" s="1576" t="s">
        <v>70</v>
      </c>
      <c r="B3" s="1614"/>
      <c r="C3" s="1577"/>
      <c r="D3" s="1616" t="str">
        <f>IF('PR_Programmatic Progress_1A'!C7="","",'PR_Programmatic Progress_1A'!C7)</f>
        <v>MNT-910-G03-H</v>
      </c>
      <c r="E3" s="1617"/>
      <c r="F3" s="1617"/>
      <c r="G3" s="1618"/>
      <c r="H3" s="4"/>
      <c r="I3" s="170"/>
      <c r="J3" s="4"/>
      <c r="K3" s="4"/>
      <c r="L3" s="4"/>
      <c r="M3" s="4"/>
      <c r="N3" s="4"/>
      <c r="O3" s="4"/>
      <c r="P3" s="4"/>
      <c r="Q3" s="4"/>
    </row>
    <row r="4" spans="1:17" s="73" customFormat="1" ht="15" customHeight="1">
      <c r="A4" s="493" t="s">
        <v>274</v>
      </c>
      <c r="B4" s="513"/>
      <c r="C4" s="513"/>
      <c r="D4" s="53" t="s">
        <v>280</v>
      </c>
      <c r="E4" s="505" t="str">
        <f>IF('PR_Programmatic Progress_1A'!D12="Select","",'PR_Programmatic Progress_1A'!D12)</f>
        <v>Semester</v>
      </c>
      <c r="F4" s="5" t="s">
        <v>281</v>
      </c>
      <c r="G4" s="47">
        <f>IF('PR_Programmatic Progress_1A'!F12="Select","",'PR_Programmatic Progress_1A'!F12)</f>
        <v>6</v>
      </c>
      <c r="H4" s="4"/>
      <c r="I4" s="4"/>
      <c r="J4" s="4"/>
      <c r="K4" s="4"/>
      <c r="L4" s="4"/>
      <c r="M4" s="4"/>
      <c r="N4" s="4"/>
      <c r="O4" s="4"/>
      <c r="P4" s="4"/>
      <c r="Q4" s="4"/>
    </row>
    <row r="5" spans="1:17" s="73" customFormat="1" ht="15" customHeight="1">
      <c r="A5" s="514" t="s">
        <v>275</v>
      </c>
      <c r="B5" s="40"/>
      <c r="C5" s="40"/>
      <c r="D5" s="54" t="s">
        <v>243</v>
      </c>
      <c r="E5" s="520">
        <f>IF('PR_Programmatic Progress_1A'!D13="","",'PR_Programmatic Progress_1A'!D13)</f>
        <v>41275</v>
      </c>
      <c r="F5" s="5" t="s">
        <v>261</v>
      </c>
      <c r="G5" s="521">
        <f>IF('PR_Programmatic Progress_1A'!F13="","",'PR_Programmatic Progress_1A'!F13)</f>
        <v>41455</v>
      </c>
      <c r="H5" s="4"/>
      <c r="I5" s="4"/>
      <c r="J5" s="4"/>
      <c r="K5" s="4"/>
      <c r="L5" s="4"/>
      <c r="M5" s="4"/>
      <c r="N5" s="4"/>
      <c r="O5" s="4"/>
      <c r="P5" s="4"/>
      <c r="Q5" s="4"/>
    </row>
    <row r="6" spans="1:17" s="73" customFormat="1" ht="15" customHeight="1" thickBot="1">
      <c r="A6" s="55" t="s">
        <v>276</v>
      </c>
      <c r="B6" s="167"/>
      <c r="C6" s="41"/>
      <c r="D6" s="1629">
        <f>IF('PR_Programmatic Progress_1A'!C14="Select","",'PR_Programmatic Progress_1A'!C14)</f>
        <v>6</v>
      </c>
      <c r="E6" s="1630"/>
      <c r="F6" s="1630"/>
      <c r="G6" s="1631"/>
      <c r="H6" s="4"/>
      <c r="I6" s="4"/>
      <c r="J6" s="4"/>
      <c r="K6" s="4"/>
      <c r="L6" s="4"/>
      <c r="M6" s="4"/>
      <c r="N6" s="4"/>
      <c r="O6" s="4"/>
      <c r="P6" s="4"/>
      <c r="Q6" s="21"/>
    </row>
    <row r="7" spans="1:17" s="73" customFormat="1" ht="6" customHeight="1">
      <c r="A7" s="467"/>
      <c r="B7" s="467"/>
      <c r="C7" s="467"/>
      <c r="D7" s="82"/>
      <c r="E7" s="82"/>
      <c r="F7" s="82"/>
      <c r="G7" s="82"/>
      <c r="J7" s="4"/>
      <c r="K7" s="4"/>
      <c r="L7" s="4"/>
      <c r="M7" s="4"/>
      <c r="N7" s="4"/>
      <c r="O7" s="4"/>
      <c r="P7" s="4"/>
      <c r="Q7" s="21"/>
    </row>
    <row r="8" spans="1:17" s="14" customFormat="1" ht="22.5" customHeight="1" thickBot="1">
      <c r="A8" s="465" t="s">
        <v>534</v>
      </c>
      <c r="B8" s="33"/>
      <c r="C8" s="45"/>
      <c r="D8" s="45"/>
      <c r="E8" s="45"/>
      <c r="F8" s="45"/>
      <c r="G8" s="45"/>
      <c r="H8" s="45"/>
      <c r="I8" s="45"/>
      <c r="J8" s="45"/>
      <c r="K8" s="45"/>
      <c r="L8" s="45"/>
      <c r="M8" s="45"/>
      <c r="N8" s="45"/>
      <c r="O8" s="45"/>
      <c r="P8" s="45"/>
      <c r="Q8" s="337"/>
    </row>
    <row r="9" spans="1:17" s="67" customFormat="1" ht="20.25" customHeight="1">
      <c r="A9" s="1619" t="s">
        <v>526</v>
      </c>
      <c r="B9" s="1620"/>
      <c r="C9" s="1620"/>
      <c r="D9" s="1620"/>
      <c r="E9" s="1620"/>
      <c r="F9" s="1620"/>
      <c r="G9" s="1621"/>
      <c r="H9" s="1621"/>
      <c r="I9" s="1621"/>
      <c r="J9" s="1620"/>
      <c r="K9" s="1620"/>
      <c r="L9" s="1620"/>
      <c r="M9" s="1620"/>
      <c r="N9" s="1620"/>
      <c r="O9" s="1620"/>
      <c r="P9" s="1622"/>
      <c r="Q9" s="338"/>
    </row>
    <row r="10" spans="1:17" ht="31.5" customHeight="1">
      <c r="A10" s="1530" t="s">
        <v>438</v>
      </c>
      <c r="B10" s="1530" t="s">
        <v>608</v>
      </c>
      <c r="C10" s="1535" t="s">
        <v>246</v>
      </c>
      <c r="D10" s="1536"/>
      <c r="E10" s="1536"/>
      <c r="F10" s="1536"/>
      <c r="G10" s="1535" t="s">
        <v>449</v>
      </c>
      <c r="H10" s="1530" t="s">
        <v>527</v>
      </c>
      <c r="I10" s="1530" t="s">
        <v>2</v>
      </c>
      <c r="J10" s="1626" t="s">
        <v>418</v>
      </c>
      <c r="K10" s="1627"/>
      <c r="L10" s="1624" t="s">
        <v>442</v>
      </c>
      <c r="M10" s="1530" t="s">
        <v>443</v>
      </c>
      <c r="N10" s="1530" t="s">
        <v>73</v>
      </c>
      <c r="O10" s="1535" t="s">
        <v>25</v>
      </c>
      <c r="P10" s="1609"/>
      <c r="Q10" s="528"/>
    </row>
    <row r="11" spans="1:17" ht="58.5" customHeight="1">
      <c r="A11" s="1623"/>
      <c r="B11" s="1615"/>
      <c r="C11" s="1628"/>
      <c r="D11" s="1632"/>
      <c r="E11" s="1632"/>
      <c r="F11" s="1632"/>
      <c r="G11" s="1628"/>
      <c r="H11" s="1623"/>
      <c r="I11" s="1623"/>
      <c r="J11" s="57" t="s">
        <v>244</v>
      </c>
      <c r="K11" s="57" t="s">
        <v>245</v>
      </c>
      <c r="L11" s="1625"/>
      <c r="M11" s="1633"/>
      <c r="N11" s="1623"/>
      <c r="O11" s="1610"/>
      <c r="P11" s="1611"/>
      <c r="Q11" s="13"/>
    </row>
    <row r="12" spans="1:17" ht="159.75" customHeight="1">
      <c r="A12" s="1077">
        <v>1</v>
      </c>
      <c r="B12" s="1077">
        <v>1</v>
      </c>
      <c r="C12" s="1604" t="s">
        <v>722</v>
      </c>
      <c r="D12" s="1605"/>
      <c r="E12" s="1605"/>
      <c r="F12" s="1605"/>
      <c r="G12" s="1464" t="s">
        <v>17</v>
      </c>
      <c r="H12" s="1078" t="s">
        <v>723</v>
      </c>
      <c r="I12" s="713" t="s">
        <v>724</v>
      </c>
      <c r="J12" s="1479">
        <v>794</v>
      </c>
      <c r="K12" s="1169" t="s">
        <v>708</v>
      </c>
      <c r="L12" s="1517">
        <v>540</v>
      </c>
      <c r="M12" s="1520">
        <v>959</v>
      </c>
      <c r="N12" s="1519">
        <v>1.2</v>
      </c>
      <c r="O12" s="1612" t="s">
        <v>788</v>
      </c>
      <c r="P12" s="1613"/>
      <c r="Q12" s="185"/>
    </row>
    <row r="13" spans="1:17" ht="78" customHeight="1">
      <c r="A13" s="1077">
        <v>1</v>
      </c>
      <c r="B13" s="1077">
        <v>2</v>
      </c>
      <c r="C13" s="1604" t="s">
        <v>725</v>
      </c>
      <c r="D13" s="1605"/>
      <c r="E13" s="1605"/>
      <c r="F13" s="1605"/>
      <c r="G13" s="1464" t="s">
        <v>18</v>
      </c>
      <c r="H13" s="1078" t="s">
        <v>726</v>
      </c>
      <c r="I13" s="713" t="s">
        <v>724</v>
      </c>
      <c r="J13" s="1479">
        <v>213</v>
      </c>
      <c r="K13" s="1169" t="s">
        <v>708</v>
      </c>
      <c r="L13" s="1517">
        <v>152</v>
      </c>
      <c r="M13" s="1520">
        <v>196</v>
      </c>
      <c r="N13" s="1521">
        <v>1.2</v>
      </c>
      <c r="O13" s="1612" t="s">
        <v>787</v>
      </c>
      <c r="P13" s="1613"/>
      <c r="Q13" s="185"/>
    </row>
    <row r="14" spans="1:17" ht="96" customHeight="1">
      <c r="A14" s="1077">
        <v>1</v>
      </c>
      <c r="B14" s="1077">
        <v>3</v>
      </c>
      <c r="C14" s="1604" t="s">
        <v>727</v>
      </c>
      <c r="D14" s="1605"/>
      <c r="E14" s="1605"/>
      <c r="F14" s="1605"/>
      <c r="G14" s="1464" t="s">
        <v>17</v>
      </c>
      <c r="H14" s="1078" t="s">
        <v>723</v>
      </c>
      <c r="I14" s="713" t="s">
        <v>724</v>
      </c>
      <c r="J14" s="1479">
        <v>409</v>
      </c>
      <c r="K14" s="1169" t="s">
        <v>708</v>
      </c>
      <c r="L14" s="1517">
        <v>400</v>
      </c>
      <c r="M14" s="1518">
        <v>239</v>
      </c>
      <c r="N14" s="1519">
        <v>0.6</v>
      </c>
      <c r="O14" s="1592" t="s">
        <v>754</v>
      </c>
      <c r="P14" s="1593"/>
      <c r="Q14" s="185"/>
    </row>
    <row r="15" spans="1:17" ht="74.25" customHeight="1">
      <c r="A15" s="1077">
        <v>1</v>
      </c>
      <c r="B15" s="1077">
        <v>4</v>
      </c>
      <c r="C15" s="1604" t="s">
        <v>728</v>
      </c>
      <c r="D15" s="1605"/>
      <c r="E15" s="1605"/>
      <c r="F15" s="1605"/>
      <c r="G15" s="1464" t="s">
        <v>17</v>
      </c>
      <c r="H15" s="1078" t="s">
        <v>723</v>
      </c>
      <c r="I15" s="713" t="s">
        <v>724</v>
      </c>
      <c r="J15" s="1479">
        <v>173</v>
      </c>
      <c r="K15" s="1169" t="s">
        <v>708</v>
      </c>
      <c r="L15" s="1517">
        <v>105</v>
      </c>
      <c r="M15" s="1518">
        <v>103</v>
      </c>
      <c r="N15" s="1519">
        <v>0.98</v>
      </c>
      <c r="O15" s="1612" t="s">
        <v>789</v>
      </c>
      <c r="P15" s="1613"/>
      <c r="Q15" s="185"/>
    </row>
    <row r="16" spans="1:17" ht="141" customHeight="1">
      <c r="A16" s="1077">
        <v>1</v>
      </c>
      <c r="B16" s="1077">
        <v>5</v>
      </c>
      <c r="C16" s="1604" t="s">
        <v>729</v>
      </c>
      <c r="D16" s="1605"/>
      <c r="E16" s="1605"/>
      <c r="F16" s="1605"/>
      <c r="G16" s="1464" t="s">
        <v>17</v>
      </c>
      <c r="H16" s="1078" t="s">
        <v>726</v>
      </c>
      <c r="I16" s="713" t="s">
        <v>724</v>
      </c>
      <c r="J16" s="1479">
        <v>2278</v>
      </c>
      <c r="K16" s="1169" t="s">
        <v>708</v>
      </c>
      <c r="L16" s="1517">
        <v>1300</v>
      </c>
      <c r="M16" s="1518">
        <v>1693</v>
      </c>
      <c r="N16" s="1519">
        <v>1.2</v>
      </c>
      <c r="O16" s="1592" t="s">
        <v>755</v>
      </c>
      <c r="P16" s="1593"/>
      <c r="Q16" s="185"/>
    </row>
    <row r="17" spans="1:17" ht="85.5" customHeight="1">
      <c r="A17" s="1077">
        <v>1</v>
      </c>
      <c r="B17" s="1077">
        <v>6</v>
      </c>
      <c r="C17" s="1604" t="s">
        <v>730</v>
      </c>
      <c r="D17" s="1605"/>
      <c r="E17" s="1605"/>
      <c r="F17" s="1605"/>
      <c r="G17" s="1464" t="s">
        <v>17</v>
      </c>
      <c r="H17" s="1078" t="s">
        <v>726</v>
      </c>
      <c r="I17" s="713" t="s">
        <v>724</v>
      </c>
      <c r="J17" s="1479">
        <v>3020</v>
      </c>
      <c r="K17" s="1169" t="s">
        <v>708</v>
      </c>
      <c r="L17" s="1517">
        <v>1400</v>
      </c>
      <c r="M17" s="1520">
        <v>1510</v>
      </c>
      <c r="N17" s="1519">
        <v>1.08</v>
      </c>
      <c r="O17" s="1612" t="s">
        <v>784</v>
      </c>
      <c r="P17" s="1613"/>
      <c r="Q17" s="185"/>
    </row>
    <row r="18" spans="1:17" ht="129" customHeight="1">
      <c r="A18" s="1077">
        <v>1</v>
      </c>
      <c r="B18" s="1077">
        <v>7</v>
      </c>
      <c r="C18" s="1604" t="s">
        <v>731</v>
      </c>
      <c r="D18" s="1605"/>
      <c r="E18" s="1605"/>
      <c r="F18" s="1605"/>
      <c r="G18" s="1464" t="s">
        <v>17</v>
      </c>
      <c r="H18" s="1078" t="s">
        <v>726</v>
      </c>
      <c r="I18" s="713" t="s">
        <v>18</v>
      </c>
      <c r="J18" s="1479">
        <v>618</v>
      </c>
      <c r="K18" s="1169" t="s">
        <v>708</v>
      </c>
      <c r="L18" s="1517">
        <v>400</v>
      </c>
      <c r="M18" s="1518">
        <v>255</v>
      </c>
      <c r="N18" s="1519">
        <v>0.64</v>
      </c>
      <c r="O18" s="1612" t="s">
        <v>785</v>
      </c>
      <c r="P18" s="1613"/>
      <c r="Q18" s="185"/>
    </row>
    <row r="19" spans="1:17" ht="81.75" customHeight="1">
      <c r="A19" s="1077">
        <v>2</v>
      </c>
      <c r="B19" s="1077">
        <v>8</v>
      </c>
      <c r="C19" s="1604" t="s">
        <v>732</v>
      </c>
      <c r="D19" s="1605"/>
      <c r="E19" s="1605"/>
      <c r="F19" s="1605"/>
      <c r="G19" s="1464" t="s">
        <v>17</v>
      </c>
      <c r="H19" s="1078" t="s">
        <v>723</v>
      </c>
      <c r="I19" s="713" t="s">
        <v>18</v>
      </c>
      <c r="J19" s="1479">
        <v>60</v>
      </c>
      <c r="K19" s="1169" t="s">
        <v>708</v>
      </c>
      <c r="L19" s="1517">
        <v>60</v>
      </c>
      <c r="M19" s="1520">
        <v>76</v>
      </c>
      <c r="N19" s="1519">
        <v>1.2</v>
      </c>
      <c r="O19" s="1612" t="s">
        <v>786</v>
      </c>
      <c r="P19" s="1613"/>
      <c r="Q19" s="185"/>
    </row>
    <row r="20" spans="1:17" ht="200.25" customHeight="1">
      <c r="A20" s="1480" t="s">
        <v>733</v>
      </c>
      <c r="B20" s="1077">
        <v>9</v>
      </c>
      <c r="C20" s="1604" t="s">
        <v>734</v>
      </c>
      <c r="D20" s="1605"/>
      <c r="E20" s="1605"/>
      <c r="F20" s="1605"/>
      <c r="G20" s="1464" t="s">
        <v>17</v>
      </c>
      <c r="H20" s="1078" t="s">
        <v>723</v>
      </c>
      <c r="I20" s="713" t="s">
        <v>18</v>
      </c>
      <c r="J20" s="1479">
        <v>1004</v>
      </c>
      <c r="K20" s="1169" t="s">
        <v>708</v>
      </c>
      <c r="L20" s="1517">
        <v>40</v>
      </c>
      <c r="M20" s="1518">
        <v>101</v>
      </c>
      <c r="N20" s="1519">
        <v>1.2</v>
      </c>
      <c r="O20" s="1592" t="s">
        <v>756</v>
      </c>
      <c r="P20" s="1593"/>
      <c r="Q20" s="185"/>
    </row>
    <row r="21" spans="1:17" ht="37.5" customHeight="1">
      <c r="A21" s="1077"/>
      <c r="B21" s="1077"/>
      <c r="C21" s="1606"/>
      <c r="D21" s="1607"/>
      <c r="E21" s="1607"/>
      <c r="F21" s="1608"/>
      <c r="G21" s="713" t="s">
        <v>260</v>
      </c>
      <c r="H21" s="1078" t="s">
        <v>260</v>
      </c>
      <c r="I21" s="713" t="s">
        <v>260</v>
      </c>
      <c r="J21" s="1142"/>
      <c r="K21" s="1169"/>
      <c r="L21" s="1142" t="s">
        <v>124</v>
      </c>
      <c r="M21" s="1143" t="s">
        <v>124</v>
      </c>
      <c r="N21" s="1144"/>
      <c r="O21" s="1590"/>
      <c r="P21" s="1591"/>
      <c r="Q21" s="185"/>
    </row>
    <row r="22" spans="1:17" ht="37.5" customHeight="1">
      <c r="A22" s="1077"/>
      <c r="B22" s="1077"/>
      <c r="C22" s="1606"/>
      <c r="D22" s="1607"/>
      <c r="E22" s="1607"/>
      <c r="F22" s="1608"/>
      <c r="G22" s="713" t="s">
        <v>260</v>
      </c>
      <c r="H22" s="1078" t="s">
        <v>260</v>
      </c>
      <c r="I22" s="713" t="s">
        <v>260</v>
      </c>
      <c r="J22" s="1142"/>
      <c r="K22" s="1169"/>
      <c r="L22" s="1142" t="s">
        <v>124</v>
      </c>
      <c r="M22" s="1143" t="s">
        <v>124</v>
      </c>
      <c r="N22" s="1144"/>
      <c r="O22" s="1590"/>
      <c r="P22" s="1591"/>
      <c r="Q22" s="185"/>
    </row>
    <row r="23" spans="1:17" ht="37.5" customHeight="1">
      <c r="A23" s="1077"/>
      <c r="B23" s="1077"/>
      <c r="C23" s="1606"/>
      <c r="D23" s="1607"/>
      <c r="E23" s="1607"/>
      <c r="F23" s="1608"/>
      <c r="G23" s="713" t="s">
        <v>260</v>
      </c>
      <c r="H23" s="1078" t="s">
        <v>260</v>
      </c>
      <c r="I23" s="713" t="s">
        <v>260</v>
      </c>
      <c r="J23" s="1142"/>
      <c r="K23" s="1169"/>
      <c r="L23" s="1142" t="s">
        <v>124</v>
      </c>
      <c r="M23" s="1143" t="s">
        <v>124</v>
      </c>
      <c r="N23" s="1144"/>
      <c r="O23" s="1590"/>
      <c r="P23" s="1591"/>
      <c r="Q23" s="185"/>
    </row>
    <row r="24" spans="1:17" ht="37.5" customHeight="1">
      <c r="A24" s="1077"/>
      <c r="B24" s="1077"/>
      <c r="C24" s="1606"/>
      <c r="D24" s="1607"/>
      <c r="E24" s="1607"/>
      <c r="F24" s="1608"/>
      <c r="G24" s="713" t="s">
        <v>260</v>
      </c>
      <c r="H24" s="1078" t="s">
        <v>260</v>
      </c>
      <c r="I24" s="713" t="s">
        <v>260</v>
      </c>
      <c r="J24" s="1142"/>
      <c r="K24" s="1169"/>
      <c r="L24" s="1142" t="s">
        <v>124</v>
      </c>
      <c r="M24" s="1143" t="s">
        <v>124</v>
      </c>
      <c r="N24" s="1144"/>
      <c r="O24" s="1590"/>
      <c r="P24" s="1591"/>
      <c r="Q24" s="185"/>
    </row>
    <row r="25" spans="1:17" ht="37.5" customHeight="1">
      <c r="A25" s="713"/>
      <c r="B25" s="1077"/>
      <c r="C25" s="1590"/>
      <c r="D25" s="1600"/>
      <c r="E25" s="1600"/>
      <c r="F25" s="1600"/>
      <c r="G25" s="713" t="s">
        <v>260</v>
      </c>
      <c r="H25" s="1078" t="s">
        <v>260</v>
      </c>
      <c r="I25" s="713" t="s">
        <v>260</v>
      </c>
      <c r="J25" s="1155"/>
      <c r="K25" s="1170"/>
      <c r="L25" s="1143" t="s">
        <v>124</v>
      </c>
      <c r="M25" s="1143" t="s">
        <v>124</v>
      </c>
      <c r="N25" s="1144"/>
      <c r="O25" s="1590"/>
      <c r="P25" s="1591"/>
      <c r="Q25" s="185"/>
    </row>
    <row r="26" spans="1:17" ht="37.5" customHeight="1">
      <c r="A26" s="713"/>
      <c r="B26" s="1077"/>
      <c r="C26" s="1590"/>
      <c r="D26" s="1600"/>
      <c r="E26" s="1600"/>
      <c r="F26" s="1600"/>
      <c r="G26" s="713" t="s">
        <v>260</v>
      </c>
      <c r="H26" s="1078" t="s">
        <v>260</v>
      </c>
      <c r="I26" s="713" t="s">
        <v>260</v>
      </c>
      <c r="J26" s="1155"/>
      <c r="K26" s="1170"/>
      <c r="L26" s="1143" t="s">
        <v>124</v>
      </c>
      <c r="M26" s="1143" t="s">
        <v>124</v>
      </c>
      <c r="N26" s="1144"/>
      <c r="O26" s="1590"/>
      <c r="P26" s="1591"/>
      <c r="Q26" s="185"/>
    </row>
    <row r="27" spans="1:17" ht="37.5" customHeight="1" hidden="1" outlineLevel="1">
      <c r="A27" s="713"/>
      <c r="B27" s="1077"/>
      <c r="C27" s="1590"/>
      <c r="D27" s="1600"/>
      <c r="E27" s="1600"/>
      <c r="F27" s="1600"/>
      <c r="G27" s="713" t="s">
        <v>260</v>
      </c>
      <c r="H27" s="1078" t="s">
        <v>260</v>
      </c>
      <c r="I27" s="713" t="s">
        <v>260</v>
      </c>
      <c r="J27" s="1155"/>
      <c r="K27" s="1170"/>
      <c r="L27" s="1143" t="s">
        <v>124</v>
      </c>
      <c r="M27" s="1143" t="s">
        <v>124</v>
      </c>
      <c r="N27" s="1144"/>
      <c r="O27" s="1590"/>
      <c r="P27" s="1591"/>
      <c r="Q27" s="185"/>
    </row>
    <row r="28" spans="1:17" ht="37.5" customHeight="1" hidden="1" outlineLevel="1">
      <c r="A28" s="713"/>
      <c r="B28" s="1077"/>
      <c r="C28" s="1590"/>
      <c r="D28" s="1600"/>
      <c r="E28" s="1600"/>
      <c r="F28" s="1600"/>
      <c r="G28" s="713" t="s">
        <v>260</v>
      </c>
      <c r="H28" s="1078" t="s">
        <v>260</v>
      </c>
      <c r="I28" s="713" t="s">
        <v>260</v>
      </c>
      <c r="J28" s="1155"/>
      <c r="K28" s="1170"/>
      <c r="L28" s="1143" t="s">
        <v>124</v>
      </c>
      <c r="M28" s="1143" t="s">
        <v>124</v>
      </c>
      <c r="N28" s="1144"/>
      <c r="O28" s="1590"/>
      <c r="P28" s="1591"/>
      <c r="Q28" s="185"/>
    </row>
    <row r="29" spans="1:17" ht="37.5" customHeight="1" hidden="1" outlineLevel="1">
      <c r="A29" s="713"/>
      <c r="B29" s="1077"/>
      <c r="C29" s="1590"/>
      <c r="D29" s="1600"/>
      <c r="E29" s="1600"/>
      <c r="F29" s="1600"/>
      <c r="G29" s="713" t="s">
        <v>260</v>
      </c>
      <c r="H29" s="1078" t="s">
        <v>260</v>
      </c>
      <c r="I29" s="713" t="s">
        <v>260</v>
      </c>
      <c r="J29" s="1155"/>
      <c r="K29" s="1170"/>
      <c r="L29" s="1143" t="s">
        <v>124</v>
      </c>
      <c r="M29" s="1143" t="s">
        <v>124</v>
      </c>
      <c r="N29" s="1144"/>
      <c r="O29" s="1590"/>
      <c r="P29" s="1591"/>
      <c r="Q29" s="185"/>
    </row>
    <row r="30" spans="1:17" ht="37.5" customHeight="1" hidden="1" outlineLevel="1">
      <c r="A30" s="713"/>
      <c r="B30" s="1077"/>
      <c r="C30" s="1590"/>
      <c r="D30" s="1600"/>
      <c r="E30" s="1600"/>
      <c r="F30" s="1600"/>
      <c r="G30" s="713" t="s">
        <v>260</v>
      </c>
      <c r="H30" s="1078" t="s">
        <v>260</v>
      </c>
      <c r="I30" s="713" t="s">
        <v>260</v>
      </c>
      <c r="J30" s="1155"/>
      <c r="K30" s="1170"/>
      <c r="L30" s="1143" t="s">
        <v>124</v>
      </c>
      <c r="M30" s="1143" t="s">
        <v>124</v>
      </c>
      <c r="N30" s="1144"/>
      <c r="O30" s="1590"/>
      <c r="P30" s="1591"/>
      <c r="Q30" s="185"/>
    </row>
    <row r="31" spans="1:17" ht="37.5" customHeight="1" hidden="1" outlineLevel="1">
      <c r="A31" s="713"/>
      <c r="B31" s="1077"/>
      <c r="C31" s="1590"/>
      <c r="D31" s="1600"/>
      <c r="E31" s="1600"/>
      <c r="F31" s="1600"/>
      <c r="G31" s="713" t="s">
        <v>260</v>
      </c>
      <c r="H31" s="1078" t="s">
        <v>260</v>
      </c>
      <c r="I31" s="713" t="s">
        <v>260</v>
      </c>
      <c r="J31" s="1155"/>
      <c r="K31" s="1170"/>
      <c r="L31" s="1143" t="s">
        <v>124</v>
      </c>
      <c r="M31" s="1143" t="s">
        <v>124</v>
      </c>
      <c r="N31" s="1144"/>
      <c r="O31" s="1590"/>
      <c r="P31" s="1591"/>
      <c r="Q31" s="185"/>
    </row>
    <row r="32" spans="1:17" ht="11.25" customHeight="1" collapsed="1">
      <c r="A32" s="1601"/>
      <c r="B32" s="1602"/>
      <c r="C32" s="1602"/>
      <c r="D32" s="1602"/>
      <c r="E32" s="1602"/>
      <c r="F32" s="1602"/>
      <c r="G32" s="1602"/>
      <c r="H32" s="1602"/>
      <c r="I32" s="1602"/>
      <c r="J32" s="1602"/>
      <c r="K32" s="1602"/>
      <c r="L32" s="1602"/>
      <c r="M32" s="1602"/>
      <c r="N32" s="1602"/>
      <c r="O32" s="1602"/>
      <c r="P32" s="1603"/>
      <c r="Q32" s="185"/>
    </row>
    <row r="33" spans="1:17" ht="37.5" customHeight="1" hidden="1" outlineLevel="1">
      <c r="A33" s="713"/>
      <c r="B33" s="1077"/>
      <c r="C33" s="1590"/>
      <c r="D33" s="1600"/>
      <c r="E33" s="1600"/>
      <c r="F33" s="1600"/>
      <c r="G33" s="713" t="s">
        <v>260</v>
      </c>
      <c r="H33" s="1078" t="s">
        <v>260</v>
      </c>
      <c r="I33" s="713" t="s">
        <v>260</v>
      </c>
      <c r="J33" s="1155"/>
      <c r="K33" s="1170"/>
      <c r="L33" s="1143" t="s">
        <v>124</v>
      </c>
      <c r="M33" s="1143" t="s">
        <v>124</v>
      </c>
      <c r="N33" s="1144"/>
      <c r="O33" s="1590"/>
      <c r="P33" s="1591"/>
      <c r="Q33" s="185"/>
    </row>
    <row r="34" spans="1:17" ht="37.5" customHeight="1" hidden="1" outlineLevel="1">
      <c r="A34" s="1096"/>
      <c r="B34" s="1089"/>
      <c r="C34" s="1089"/>
      <c r="D34" s="1090"/>
      <c r="E34" s="1090"/>
      <c r="F34" s="1090"/>
      <c r="G34" s="713" t="s">
        <v>260</v>
      </c>
      <c r="H34" s="1078" t="s">
        <v>260</v>
      </c>
      <c r="I34" s="713" t="s">
        <v>260</v>
      </c>
      <c r="J34" s="1155"/>
      <c r="K34" s="1170"/>
      <c r="L34" s="1143" t="s">
        <v>124</v>
      </c>
      <c r="M34" s="1143" t="s">
        <v>124</v>
      </c>
      <c r="N34" s="1145"/>
      <c r="O34" s="1089"/>
      <c r="P34" s="1097"/>
      <c r="Q34" s="185"/>
    </row>
    <row r="35" spans="1:17" ht="37.5" customHeight="1" hidden="1" outlineLevel="1">
      <c r="A35" s="1096"/>
      <c r="B35" s="1089"/>
      <c r="C35" s="1089"/>
      <c r="D35" s="1090"/>
      <c r="E35" s="1090"/>
      <c r="F35" s="1090"/>
      <c r="G35" s="713" t="s">
        <v>260</v>
      </c>
      <c r="H35" s="1078" t="s">
        <v>260</v>
      </c>
      <c r="I35" s="713" t="s">
        <v>260</v>
      </c>
      <c r="J35" s="1155"/>
      <c r="K35" s="1170"/>
      <c r="L35" s="1143" t="s">
        <v>124</v>
      </c>
      <c r="M35" s="1143" t="s">
        <v>124</v>
      </c>
      <c r="N35" s="1145"/>
      <c r="O35" s="1089"/>
      <c r="P35" s="1097"/>
      <c r="Q35" s="185"/>
    </row>
    <row r="36" spans="1:17" ht="37.5" customHeight="1" hidden="1" outlineLevel="1">
      <c r="A36" s="1096"/>
      <c r="B36" s="1089"/>
      <c r="C36" s="1089"/>
      <c r="D36" s="1090"/>
      <c r="E36" s="1090"/>
      <c r="F36" s="1090"/>
      <c r="G36" s="713" t="s">
        <v>260</v>
      </c>
      <c r="H36" s="1078" t="s">
        <v>260</v>
      </c>
      <c r="I36" s="713" t="s">
        <v>260</v>
      </c>
      <c r="J36" s="1155"/>
      <c r="K36" s="1170"/>
      <c r="L36" s="1143" t="s">
        <v>124</v>
      </c>
      <c r="M36" s="1143" t="s">
        <v>124</v>
      </c>
      <c r="N36" s="1145"/>
      <c r="O36" s="1089"/>
      <c r="P36" s="1097"/>
      <c r="Q36" s="185"/>
    </row>
    <row r="37" spans="1:17" ht="37.5" customHeight="1" hidden="1" outlineLevel="1">
      <c r="A37" s="713"/>
      <c r="B37" s="1077"/>
      <c r="C37" s="1077"/>
      <c r="D37" s="1157"/>
      <c r="E37" s="1157"/>
      <c r="F37" s="1157"/>
      <c r="G37" s="713" t="s">
        <v>260</v>
      </c>
      <c r="H37" s="1078" t="s">
        <v>260</v>
      </c>
      <c r="I37" s="713" t="s">
        <v>260</v>
      </c>
      <c r="J37" s="1155"/>
      <c r="K37" s="1170"/>
      <c r="L37" s="1143" t="s">
        <v>124</v>
      </c>
      <c r="M37" s="1143" t="s">
        <v>124</v>
      </c>
      <c r="N37" s="1144"/>
      <c r="O37" s="1077"/>
      <c r="P37" s="1156"/>
      <c r="Q37" s="185"/>
    </row>
    <row r="38" spans="1:17" ht="12.75" customHeight="1" collapsed="1">
      <c r="A38" s="529"/>
      <c r="B38" s="529"/>
      <c r="C38" s="530"/>
      <c r="D38" s="1597"/>
      <c r="E38" s="1597"/>
      <c r="F38" s="1597"/>
      <c r="G38" s="1597"/>
      <c r="H38" s="531"/>
      <c r="I38" s="531"/>
      <c r="J38" s="532"/>
      <c r="K38" s="529"/>
      <c r="L38" s="532"/>
      <c r="M38" s="532"/>
      <c r="N38" s="532"/>
      <c r="O38" s="532"/>
      <c r="P38" s="533"/>
      <c r="Q38" s="533"/>
    </row>
    <row r="39" spans="1:17" ht="15.75">
      <c r="A39" s="1303" t="s">
        <v>620</v>
      </c>
      <c r="B39" s="534"/>
      <c r="C39" s="13"/>
      <c r="D39" s="13"/>
      <c r="E39" s="13"/>
      <c r="F39" s="13"/>
      <c r="G39" s="13"/>
      <c r="H39" s="13"/>
      <c r="I39" s="13"/>
      <c r="J39" s="13"/>
      <c r="K39" s="13"/>
      <c r="L39" s="13"/>
      <c r="M39" s="13"/>
      <c r="N39" s="13"/>
      <c r="O39" s="13"/>
      <c r="P39" s="13"/>
      <c r="Q39" s="13"/>
    </row>
    <row r="40" spans="1:17" ht="32.25" customHeight="1">
      <c r="A40" s="1598" t="s">
        <v>230</v>
      </c>
      <c r="B40" s="1599"/>
      <c r="C40" s="1599"/>
      <c r="D40" s="1599"/>
      <c r="E40" s="1599"/>
      <c r="F40" s="1599"/>
      <c r="G40" s="1599"/>
      <c r="H40" s="1599"/>
      <c r="I40" s="1599"/>
      <c r="J40" s="1599"/>
      <c r="K40" s="1599"/>
      <c r="L40" s="1599"/>
      <c r="M40" s="1599"/>
      <c r="N40" s="1599"/>
      <c r="O40" s="1599"/>
      <c r="P40" s="1599"/>
      <c r="Q40" s="13"/>
    </row>
    <row r="41" spans="1:17" ht="24.75" customHeight="1" thickBot="1">
      <c r="A41" s="1599"/>
      <c r="B41" s="1599"/>
      <c r="C41" s="1599"/>
      <c r="D41" s="1599"/>
      <c r="E41" s="1599"/>
      <c r="F41" s="1599"/>
      <c r="G41" s="1599"/>
      <c r="H41" s="1599"/>
      <c r="I41" s="1599"/>
      <c r="J41" s="1599"/>
      <c r="K41" s="1599"/>
      <c r="L41" s="1599"/>
      <c r="M41" s="1599"/>
      <c r="N41" s="1599"/>
      <c r="O41" s="1599"/>
      <c r="P41" s="1599"/>
      <c r="Q41" s="13"/>
    </row>
    <row r="42" spans="1:17" ht="97.5" customHeight="1" thickBot="1">
      <c r="A42" s="1594"/>
      <c r="B42" s="1595"/>
      <c r="C42" s="1595"/>
      <c r="D42" s="1595"/>
      <c r="E42" s="1595"/>
      <c r="F42" s="1595"/>
      <c r="G42" s="1595"/>
      <c r="H42" s="1595"/>
      <c r="I42" s="1595"/>
      <c r="J42" s="1595"/>
      <c r="K42" s="1595"/>
      <c r="L42" s="1595"/>
      <c r="M42" s="1595"/>
      <c r="N42" s="1595"/>
      <c r="O42" s="1595"/>
      <c r="P42" s="1596"/>
      <c r="Q42" s="13"/>
    </row>
    <row r="43" spans="1:17" ht="7.5" customHeight="1">
      <c r="A43" s="13"/>
      <c r="B43" s="13"/>
      <c r="C43" s="13"/>
      <c r="D43" s="13"/>
      <c r="E43" s="37"/>
      <c r="F43" s="13"/>
      <c r="G43" s="13"/>
      <c r="H43" s="13"/>
      <c r="I43" s="13"/>
      <c r="J43" s="13"/>
      <c r="K43" s="13"/>
      <c r="L43" s="13"/>
      <c r="M43" s="13"/>
      <c r="N43" s="13"/>
      <c r="O43" s="13"/>
      <c r="P43" s="13"/>
      <c r="Q43" s="13"/>
    </row>
    <row r="44" spans="1:17" ht="12.75">
      <c r="A44" s="13"/>
      <c r="B44" s="13"/>
      <c r="C44" s="13"/>
      <c r="D44" s="13"/>
      <c r="E44" s="37"/>
      <c r="F44" s="13"/>
      <c r="G44" s="13"/>
      <c r="H44" s="13"/>
      <c r="I44" s="13"/>
      <c r="J44" s="13"/>
      <c r="K44" s="13"/>
      <c r="L44" s="13"/>
      <c r="M44" s="13"/>
      <c r="N44" s="13"/>
      <c r="O44" s="13"/>
      <c r="P44" s="13"/>
      <c r="Q44" s="13"/>
    </row>
    <row r="45" spans="1:17" ht="12.75">
      <c r="A45" s="13"/>
      <c r="B45" s="13"/>
      <c r="C45" s="13"/>
      <c r="D45" s="13"/>
      <c r="E45" s="37"/>
      <c r="F45" s="13"/>
      <c r="G45" s="13"/>
      <c r="H45" s="13"/>
      <c r="I45" s="13"/>
      <c r="J45" s="13"/>
      <c r="K45" s="13"/>
      <c r="L45" s="13"/>
      <c r="M45" s="13"/>
      <c r="N45" s="13"/>
      <c r="O45" s="13"/>
      <c r="P45" s="13"/>
      <c r="Q45" s="13"/>
    </row>
  </sheetData>
  <sheetProtection formatCells="0" formatColumns="0" formatRows="0"/>
  <mergeCells count="62">
    <mergeCell ref="O13:P13"/>
    <mergeCell ref="O19:P19"/>
    <mergeCell ref="O14:P14"/>
    <mergeCell ref="O15:P15"/>
    <mergeCell ref="O18:P18"/>
    <mergeCell ref="O16:P16"/>
    <mergeCell ref="O17:P17"/>
    <mergeCell ref="N10:N11"/>
    <mergeCell ref="C12:F12"/>
    <mergeCell ref="C13:F13"/>
    <mergeCell ref="C19:F19"/>
    <mergeCell ref="C14:F14"/>
    <mergeCell ref="C15:F15"/>
    <mergeCell ref="C16:F16"/>
    <mergeCell ref="C17:F17"/>
    <mergeCell ref="C18:F18"/>
    <mergeCell ref="J10:K10"/>
    <mergeCell ref="G10:G11"/>
    <mergeCell ref="D6:G6"/>
    <mergeCell ref="C10:F11"/>
    <mergeCell ref="H10:H11"/>
    <mergeCell ref="M10:M11"/>
    <mergeCell ref="O28:P28"/>
    <mergeCell ref="O12:P12"/>
    <mergeCell ref="A1:G1"/>
    <mergeCell ref="A3:C3"/>
    <mergeCell ref="B10:B11"/>
    <mergeCell ref="D3:G3"/>
    <mergeCell ref="A9:P9"/>
    <mergeCell ref="A10:A11"/>
    <mergeCell ref="I10:I11"/>
    <mergeCell ref="L10:L11"/>
    <mergeCell ref="C24:F24"/>
    <mergeCell ref="O10:P11"/>
    <mergeCell ref="C29:F29"/>
    <mergeCell ref="O29:P29"/>
    <mergeCell ref="C21:F21"/>
    <mergeCell ref="O25:P25"/>
    <mergeCell ref="O22:P22"/>
    <mergeCell ref="O23:P23"/>
    <mergeCell ref="C23:F23"/>
    <mergeCell ref="C22:F22"/>
    <mergeCell ref="A32:P32"/>
    <mergeCell ref="O24:P24"/>
    <mergeCell ref="C28:F28"/>
    <mergeCell ref="C26:F26"/>
    <mergeCell ref="C25:F25"/>
    <mergeCell ref="C20:F20"/>
    <mergeCell ref="O27:P27"/>
    <mergeCell ref="O26:P26"/>
    <mergeCell ref="O21:P21"/>
    <mergeCell ref="C27:F27"/>
    <mergeCell ref="O31:P31"/>
    <mergeCell ref="O20:P20"/>
    <mergeCell ref="O30:P30"/>
    <mergeCell ref="A42:P42"/>
    <mergeCell ref="D38:G38"/>
    <mergeCell ref="A40:P41"/>
    <mergeCell ref="C33:F33"/>
    <mergeCell ref="O33:P33"/>
    <mergeCell ref="C30:F30"/>
    <mergeCell ref="C31:F31"/>
  </mergeCells>
  <dataValidations count="5">
    <dataValidation type="list" allowBlank="1" showInputMessage="1" showErrorMessage="1" sqref="D2:I2">
      <formula1>"Select,USD,EUR"</formula1>
    </dataValidation>
    <dataValidation type="list" allowBlank="1" showInputMessage="1" showErrorMessage="1" sqref="H33:H37 H12:H31">
      <formula1>"Select, Y-over program term, Y-cumulative annually, N-not cumulative, Y-over RCC term"</formula1>
    </dataValidation>
    <dataValidation type="list" allowBlank="1" showInputMessage="1" showErrorMessage="1" sqref="I33:I37 I12:I31">
      <formula1>"Select, Yes - Top 10, Top 10 equivalent, No"</formula1>
    </dataValidation>
    <dataValidation type="list" allowBlank="1" showInputMessage="1" showErrorMessage="1" sqref="G33:G37 G21:G31">
      <formula1>"Select, National Program, Current grant, GF, GF and other donors"</formula1>
    </dataValidation>
    <dataValidation type="list" allowBlank="1" showInputMessage="1" showErrorMessage="1" sqref="G12:G20">
      <formula1>"Select,Yes,No"</formula1>
    </dataValidation>
  </dataValidations>
  <printOptions horizontalCentered="1"/>
  <pageMargins left="0.5511811023622047" right="0.5511811023622047" top="0.3937007874015748" bottom="0.5905511811023623" header="0.5118110236220472" footer="0.5118110236220472"/>
  <pageSetup cellComments="asDisplayed" fitToHeight="0" fitToWidth="1" horizontalDpi="600" verticalDpi="600" orientation="landscape" paperSize="9" scale="39" r:id="rId1"/>
  <headerFooter alignWithMargins="0">
    <oddFooter>&amp;L&amp;9&amp;F&amp;C&amp;A&amp;R&amp;9Page &amp;P of &amp;N</oddFooter>
  </headerFooter>
</worksheet>
</file>

<file path=xl/worksheets/sheet30.xml><?xml version="1.0" encoding="utf-8"?>
<worksheet xmlns="http://schemas.openxmlformats.org/spreadsheetml/2006/main" xmlns:r="http://schemas.openxmlformats.org/officeDocument/2006/relationships">
  <dimension ref="A1:J60"/>
  <sheetViews>
    <sheetView zoomScale="70" zoomScaleNormal="70" zoomScalePageLayoutView="0" workbookViewId="0" topLeftCell="A1">
      <selection activeCell="A26" sqref="A2:A26"/>
    </sheetView>
  </sheetViews>
  <sheetFormatPr defaultColWidth="9.140625" defaultRowHeight="12.75"/>
  <cols>
    <col min="1" max="1" width="75.57421875" style="134" customWidth="1"/>
    <col min="2" max="2" width="61.140625" style="113" customWidth="1"/>
    <col min="3" max="3" width="28.28125" style="113" hidden="1" customWidth="1"/>
    <col min="4" max="4" width="49.8515625" style="15" customWidth="1"/>
    <col min="5" max="5" width="42.421875" style="15" customWidth="1"/>
    <col min="6" max="6" width="33.28125" style="0" hidden="1" customWidth="1"/>
    <col min="7" max="7" width="12.57421875" style="0" customWidth="1"/>
    <col min="8" max="8" width="74.57421875" style="131" customWidth="1"/>
    <col min="10" max="10" width="43.00390625" style="0" bestFit="1" customWidth="1"/>
  </cols>
  <sheetData>
    <row r="1" spans="1:10" ht="15">
      <c r="A1" s="100" t="s">
        <v>160</v>
      </c>
      <c r="B1" s="100" t="s">
        <v>161</v>
      </c>
      <c r="C1" s="101" t="s">
        <v>162</v>
      </c>
      <c r="D1" s="102" t="s">
        <v>163</v>
      </c>
      <c r="E1" s="103" t="s">
        <v>164</v>
      </c>
      <c r="F1" s="104"/>
      <c r="G1" s="105"/>
      <c r="H1" s="106"/>
      <c r="J1" s="107"/>
    </row>
    <row r="2" spans="1:10" ht="14.25">
      <c r="A2" s="108" t="s">
        <v>165</v>
      </c>
      <c r="B2" s="108" t="s">
        <v>165</v>
      </c>
      <c r="C2" s="108" t="s">
        <v>165</v>
      </c>
      <c r="D2" s="108" t="s">
        <v>165</v>
      </c>
      <c r="E2" s="108" t="s">
        <v>165</v>
      </c>
      <c r="F2" s="104"/>
      <c r="G2" s="105"/>
      <c r="H2" s="106"/>
      <c r="J2" s="108" t="s">
        <v>165</v>
      </c>
    </row>
    <row r="3" spans="1:10" ht="28.5">
      <c r="A3" s="1437" t="s">
        <v>639</v>
      </c>
      <c r="B3" s="109" t="s">
        <v>166</v>
      </c>
      <c r="C3" s="110" t="s">
        <v>167</v>
      </c>
      <c r="D3" s="111" t="s">
        <v>168</v>
      </c>
      <c r="E3" s="112" t="s">
        <v>169</v>
      </c>
      <c r="F3" s="113" t="s">
        <v>170</v>
      </c>
      <c r="G3" s="105"/>
      <c r="H3" s="106"/>
      <c r="J3" s="108" t="s">
        <v>218</v>
      </c>
    </row>
    <row r="4" spans="1:10" ht="28.5">
      <c r="A4" s="1438" t="s">
        <v>640</v>
      </c>
      <c r="B4" s="115" t="s">
        <v>171</v>
      </c>
      <c r="C4" s="110" t="s">
        <v>172</v>
      </c>
      <c r="D4" s="116" t="s">
        <v>173</v>
      </c>
      <c r="E4" s="117" t="s">
        <v>174</v>
      </c>
      <c r="F4" s="113" t="s">
        <v>175</v>
      </c>
      <c r="G4" s="118"/>
      <c r="H4" s="119"/>
      <c r="J4" s="120"/>
    </row>
    <row r="5" spans="1:10" ht="42.75">
      <c r="A5" s="114" t="s">
        <v>176</v>
      </c>
      <c r="B5" s="115" t="s">
        <v>177</v>
      </c>
      <c r="C5" s="15"/>
      <c r="D5" s="116" t="s">
        <v>178</v>
      </c>
      <c r="E5" s="117" t="s">
        <v>179</v>
      </c>
      <c r="F5" s="113" t="s">
        <v>180</v>
      </c>
      <c r="G5" s="118"/>
      <c r="H5" s="119"/>
      <c r="J5" s="120"/>
    </row>
    <row r="6" spans="1:10" ht="42.75">
      <c r="A6" s="1438" t="s">
        <v>641</v>
      </c>
      <c r="B6" s="115" t="s">
        <v>181</v>
      </c>
      <c r="C6" s="15"/>
      <c r="D6" s="116" t="s">
        <v>182</v>
      </c>
      <c r="E6" s="117" t="s">
        <v>183</v>
      </c>
      <c r="G6" s="118"/>
      <c r="H6" s="119"/>
      <c r="J6" s="120"/>
    </row>
    <row r="7" spans="1:10" ht="42.75">
      <c r="A7" s="114" t="s">
        <v>184</v>
      </c>
      <c r="B7" s="115" t="s">
        <v>185</v>
      </c>
      <c r="C7" s="15"/>
      <c r="D7" s="116" t="s">
        <v>186</v>
      </c>
      <c r="E7" s="117" t="s">
        <v>187</v>
      </c>
      <c r="G7" s="118"/>
      <c r="H7" s="119"/>
      <c r="J7" s="120"/>
    </row>
    <row r="8" spans="1:10" ht="42.75">
      <c r="A8" s="114" t="s">
        <v>290</v>
      </c>
      <c r="B8" s="121" t="s">
        <v>291</v>
      </c>
      <c r="C8" s="15"/>
      <c r="D8" s="116" t="s">
        <v>292</v>
      </c>
      <c r="E8" s="117" t="s">
        <v>293</v>
      </c>
      <c r="G8" s="118"/>
      <c r="H8" s="119"/>
      <c r="J8" s="120"/>
    </row>
    <row r="9" spans="1:10" ht="28.5">
      <c r="A9" s="114" t="s">
        <v>294</v>
      </c>
      <c r="B9" s="122"/>
      <c r="C9" s="15"/>
      <c r="D9" s="116" t="s">
        <v>295</v>
      </c>
      <c r="E9" s="117" t="s">
        <v>296</v>
      </c>
      <c r="G9" s="118"/>
      <c r="H9" s="119"/>
      <c r="J9" s="120"/>
    </row>
    <row r="10" spans="1:10" ht="42.75">
      <c r="A10" s="115" t="s">
        <v>297</v>
      </c>
      <c r="C10" s="15"/>
      <c r="D10" s="116" t="s">
        <v>298</v>
      </c>
      <c r="E10" s="117" t="s">
        <v>299</v>
      </c>
      <c r="G10" s="118"/>
      <c r="H10" s="119"/>
      <c r="J10" s="120"/>
    </row>
    <row r="11" spans="1:10" ht="42.75">
      <c r="A11" s="114" t="s">
        <v>300</v>
      </c>
      <c r="C11" s="15"/>
      <c r="D11" s="116" t="s">
        <v>301</v>
      </c>
      <c r="E11" s="117" t="s">
        <v>302</v>
      </c>
      <c r="G11" s="118"/>
      <c r="H11" s="119"/>
      <c r="J11" s="120"/>
    </row>
    <row r="12" spans="1:10" ht="28.5">
      <c r="A12" s="114" t="s">
        <v>303</v>
      </c>
      <c r="C12" s="15"/>
      <c r="D12" s="116" t="s">
        <v>304</v>
      </c>
      <c r="E12" s="117" t="s">
        <v>305</v>
      </c>
      <c r="G12" s="118"/>
      <c r="H12" s="119"/>
      <c r="J12" s="120"/>
    </row>
    <row r="13" spans="1:10" ht="28.5">
      <c r="A13" s="114" t="s">
        <v>240</v>
      </c>
      <c r="C13" s="15"/>
      <c r="D13" s="116" t="s">
        <v>309</v>
      </c>
      <c r="E13" s="117" t="s">
        <v>310</v>
      </c>
      <c r="G13" s="118"/>
      <c r="H13" s="119"/>
      <c r="J13" s="120"/>
    </row>
    <row r="14" spans="1:10" ht="28.5">
      <c r="A14" s="114" t="s">
        <v>311</v>
      </c>
      <c r="C14" s="15"/>
      <c r="D14" s="116" t="s">
        <v>312</v>
      </c>
      <c r="E14" s="117" t="s">
        <v>313</v>
      </c>
      <c r="G14" s="118"/>
      <c r="H14" s="119"/>
      <c r="J14" s="120"/>
    </row>
    <row r="15" spans="1:10" ht="42.75">
      <c r="A15" s="115" t="s">
        <v>323</v>
      </c>
      <c r="B15" s="115" t="s">
        <v>314</v>
      </c>
      <c r="C15" s="15"/>
      <c r="D15" s="123" t="s">
        <v>315</v>
      </c>
      <c r="E15" s="117" t="s">
        <v>316</v>
      </c>
      <c r="G15" s="118"/>
      <c r="H15" s="119"/>
      <c r="J15" s="120"/>
    </row>
    <row r="16" spans="1:10" ht="28.5">
      <c r="A16" s="115" t="s">
        <v>327</v>
      </c>
      <c r="B16" s="115" t="s">
        <v>317</v>
      </c>
      <c r="C16" s="15"/>
      <c r="D16" s="124"/>
      <c r="E16" s="117" t="s">
        <v>318</v>
      </c>
      <c r="G16" s="118"/>
      <c r="H16" s="119"/>
      <c r="J16" s="125"/>
    </row>
    <row r="17" spans="1:10" ht="28.5">
      <c r="A17" s="115" t="s">
        <v>329</v>
      </c>
      <c r="B17" s="115" t="s">
        <v>319</v>
      </c>
      <c r="C17" s="15"/>
      <c r="D17" s="126"/>
      <c r="E17" s="117" t="s">
        <v>320</v>
      </c>
      <c r="G17" s="118"/>
      <c r="H17" s="119"/>
      <c r="J17" s="120"/>
    </row>
    <row r="18" spans="1:10" ht="28.5">
      <c r="A18" s="115" t="s">
        <v>331</v>
      </c>
      <c r="B18" s="115" t="s">
        <v>321</v>
      </c>
      <c r="C18" s="15"/>
      <c r="D18" s="127"/>
      <c r="E18" s="117" t="s">
        <v>322</v>
      </c>
      <c r="G18" s="118"/>
      <c r="H18" s="119"/>
      <c r="J18" s="120"/>
    </row>
    <row r="19" spans="1:8" ht="14.25">
      <c r="A19" s="115" t="s">
        <v>642</v>
      </c>
      <c r="C19" s="15"/>
      <c r="E19" s="117" t="s">
        <v>324</v>
      </c>
      <c r="G19" s="118"/>
      <c r="H19" s="119"/>
    </row>
    <row r="20" spans="1:8" ht="28.5">
      <c r="A20" s="114" t="s">
        <v>332</v>
      </c>
      <c r="B20" s="115" t="s">
        <v>325</v>
      </c>
      <c r="C20" s="15"/>
      <c r="E20" s="117" t="s">
        <v>326</v>
      </c>
      <c r="G20" s="118"/>
      <c r="H20" s="119"/>
    </row>
    <row r="21" spans="1:8" ht="42.75">
      <c r="A21" s="114" t="s">
        <v>334</v>
      </c>
      <c r="B21" s="114" t="s">
        <v>333</v>
      </c>
      <c r="C21" s="15"/>
      <c r="E21" s="117" t="s">
        <v>328</v>
      </c>
      <c r="G21" s="118"/>
      <c r="H21" s="119"/>
    </row>
    <row r="22" spans="1:8" ht="14.25">
      <c r="A22" s="114" t="s">
        <v>335</v>
      </c>
      <c r="C22" s="15"/>
      <c r="E22" s="128" t="s">
        <v>330</v>
      </c>
      <c r="G22" s="118"/>
      <c r="H22" s="119"/>
    </row>
    <row r="23" spans="1:8" ht="14.25">
      <c r="A23" s="114" t="s">
        <v>336</v>
      </c>
      <c r="C23" s="15"/>
      <c r="E23" s="129"/>
      <c r="G23" s="105"/>
      <c r="H23" s="130"/>
    </row>
    <row r="24" spans="1:8" ht="14.25">
      <c r="A24" s="114" t="s">
        <v>337</v>
      </c>
      <c r="C24" s="15"/>
      <c r="G24" s="105"/>
      <c r="H24" s="130"/>
    </row>
    <row r="25" spans="1:8" ht="14.25">
      <c r="A25" s="1439" t="s">
        <v>338</v>
      </c>
      <c r="C25" s="15"/>
      <c r="G25" s="105"/>
      <c r="H25" s="130"/>
    </row>
    <row r="26" spans="1:3" ht="14.25">
      <c r="A26" s="1439" t="s">
        <v>643</v>
      </c>
      <c r="C26" s="15"/>
    </row>
    <row r="27" spans="1:3" ht="14.25">
      <c r="A27" s="133"/>
      <c r="C27" s="15"/>
    </row>
    <row r="28" spans="3:10" ht="14.25">
      <c r="C28" s="15"/>
      <c r="J28" s="132"/>
    </row>
    <row r="29" spans="3:10" ht="14.25">
      <c r="C29" s="15"/>
      <c r="J29" s="132"/>
    </row>
    <row r="30" spans="3:10" ht="14.25">
      <c r="C30" s="15"/>
      <c r="J30" s="132"/>
    </row>
    <row r="31" spans="3:10" ht="14.25">
      <c r="C31" s="15"/>
      <c r="J31" s="132"/>
    </row>
    <row r="32" spans="3:10" ht="14.25">
      <c r="C32" s="15"/>
      <c r="J32" s="132"/>
    </row>
    <row r="33" spans="3:10" ht="14.25">
      <c r="C33" s="15"/>
      <c r="J33" s="132"/>
    </row>
    <row r="34" spans="3:10" ht="14.25">
      <c r="C34" s="15"/>
      <c r="J34" s="132"/>
    </row>
    <row r="35" ht="14.25">
      <c r="C35" s="15"/>
    </row>
    <row r="36" ht="14.25">
      <c r="C36" s="15"/>
    </row>
    <row r="37" ht="14.25">
      <c r="C37" s="15"/>
    </row>
    <row r="38" spans="3:5" ht="14.25">
      <c r="C38" s="15"/>
      <c r="E38" s="135"/>
    </row>
    <row r="39" ht="14.25">
      <c r="C39" s="15"/>
    </row>
    <row r="40" ht="14.25">
      <c r="C40" s="15"/>
    </row>
    <row r="41" spans="3:5" ht="14.25">
      <c r="C41" s="15"/>
      <c r="E41" s="136"/>
    </row>
    <row r="42" ht="14.25">
      <c r="C42" s="15"/>
    </row>
    <row r="43" ht="14.25">
      <c r="C43" s="15"/>
    </row>
    <row r="44" ht="14.25">
      <c r="C44" s="15"/>
    </row>
    <row r="45" ht="14.25">
      <c r="C45" s="15"/>
    </row>
    <row r="46" ht="14.25">
      <c r="C46" s="15"/>
    </row>
    <row r="47" ht="14.25">
      <c r="C47" s="15"/>
    </row>
    <row r="48" ht="14.25">
      <c r="C48" s="15"/>
    </row>
    <row r="49" ht="14.25">
      <c r="C49" s="15"/>
    </row>
    <row r="50" ht="14.25">
      <c r="C50" s="15"/>
    </row>
    <row r="51" ht="14.25">
      <c r="C51" s="15"/>
    </row>
    <row r="52" ht="14.25">
      <c r="C52" s="15"/>
    </row>
    <row r="53" spans="3:5" ht="14.25">
      <c r="C53" s="15"/>
      <c r="E53" s="136"/>
    </row>
    <row r="54" spans="3:5" ht="14.25">
      <c r="C54" s="15"/>
      <c r="E54" s="136"/>
    </row>
    <row r="55" ht="14.25">
      <c r="C55" s="15"/>
    </row>
    <row r="56" ht="14.25">
      <c r="C56" s="15"/>
    </row>
    <row r="60" ht="14.25">
      <c r="E60" s="137"/>
    </row>
  </sheetData>
  <sheetProtection/>
  <printOptions/>
  <pageMargins left="0.17" right="0.16" top="0.19" bottom="0.17" header="0.17" footer="0.17"/>
  <pageSetup horizontalDpi="600" verticalDpi="600" orientation="landscape" paperSize="9" scale="70" r:id="rId1"/>
</worksheet>
</file>

<file path=xl/worksheets/sheet31.xml><?xml version="1.0" encoding="utf-8"?>
<worksheet xmlns="http://schemas.openxmlformats.org/spreadsheetml/2006/main" xmlns:r="http://schemas.openxmlformats.org/officeDocument/2006/relationships">
  <dimension ref="A1:G40"/>
  <sheetViews>
    <sheetView zoomScale="85" zoomScaleNormal="85" zoomScalePageLayoutView="0" workbookViewId="0" topLeftCell="A1">
      <selection activeCell="A14" sqref="A14"/>
    </sheetView>
  </sheetViews>
  <sheetFormatPr defaultColWidth="9.140625" defaultRowHeight="12.75"/>
  <cols>
    <col min="1" max="1" width="69.28125" style="150" customWidth="1"/>
    <col min="2" max="2" width="74.00390625" style="150" customWidth="1"/>
    <col min="3" max="3" width="0" style="136" hidden="1" customWidth="1"/>
    <col min="4" max="4" width="29.57421875" style="136" customWidth="1"/>
    <col min="5" max="5" width="40.140625" style="150" customWidth="1"/>
    <col min="6" max="6" width="41.7109375" style="0" customWidth="1"/>
  </cols>
  <sheetData>
    <row r="1" spans="1:7" ht="15">
      <c r="A1" s="100" t="s">
        <v>160</v>
      </c>
      <c r="B1" s="100" t="s">
        <v>161</v>
      </c>
      <c r="C1" s="103" t="s">
        <v>162</v>
      </c>
      <c r="D1" s="102" t="s">
        <v>163</v>
      </c>
      <c r="E1" s="138" t="s">
        <v>164</v>
      </c>
      <c r="G1" s="3"/>
    </row>
    <row r="2" spans="1:7" ht="28.5">
      <c r="A2" s="139" t="s">
        <v>339</v>
      </c>
      <c r="B2" s="139" t="s">
        <v>339</v>
      </c>
      <c r="C2" s="139" t="s">
        <v>339</v>
      </c>
      <c r="D2" s="139" t="s">
        <v>339</v>
      </c>
      <c r="E2" s="139" t="s">
        <v>339</v>
      </c>
      <c r="G2" s="3"/>
    </row>
    <row r="3" spans="1:7" ht="14.25">
      <c r="A3" s="139" t="s">
        <v>340</v>
      </c>
      <c r="B3" s="139" t="s">
        <v>341</v>
      </c>
      <c r="C3" s="110" t="s">
        <v>167</v>
      </c>
      <c r="D3" s="140" t="s">
        <v>342</v>
      </c>
      <c r="E3" s="112" t="s">
        <v>169</v>
      </c>
      <c r="G3" s="20"/>
    </row>
    <row r="4" spans="1:7" ht="28.5">
      <c r="A4" s="141" t="s">
        <v>343</v>
      </c>
      <c r="B4" s="141" t="s">
        <v>344</v>
      </c>
      <c r="C4" s="110" t="s">
        <v>172</v>
      </c>
      <c r="D4" s="142" t="s">
        <v>345</v>
      </c>
      <c r="E4" s="117" t="s">
        <v>174</v>
      </c>
      <c r="G4" s="20"/>
    </row>
    <row r="5" spans="1:7" ht="14.25">
      <c r="A5" s="141" t="s">
        <v>376</v>
      </c>
      <c r="B5" s="143" t="s">
        <v>377</v>
      </c>
      <c r="C5" s="15"/>
      <c r="D5" s="144" t="s">
        <v>378</v>
      </c>
      <c r="E5" s="117" t="s">
        <v>179</v>
      </c>
      <c r="G5" s="20"/>
    </row>
    <row r="6" spans="1:7" ht="14.25">
      <c r="A6" s="141" t="s">
        <v>379</v>
      </c>
      <c r="B6" s="145"/>
      <c r="C6" s="15"/>
      <c r="D6" s="15"/>
      <c r="E6" s="117" t="s">
        <v>183</v>
      </c>
      <c r="G6" s="20"/>
    </row>
    <row r="7" spans="1:7" ht="28.5">
      <c r="A7" s="141" t="s">
        <v>380</v>
      </c>
      <c r="B7" s="145"/>
      <c r="C7" s="15"/>
      <c r="D7" s="15"/>
      <c r="E7" s="117" t="s">
        <v>187</v>
      </c>
      <c r="G7" s="20"/>
    </row>
    <row r="8" spans="1:7" ht="28.5">
      <c r="A8" s="141" t="s">
        <v>381</v>
      </c>
      <c r="B8" s="145"/>
      <c r="C8" s="15"/>
      <c r="D8" s="15"/>
      <c r="E8" s="117" t="s">
        <v>293</v>
      </c>
      <c r="G8" s="20"/>
    </row>
    <row r="9" spans="1:7" ht="14.25">
      <c r="A9" s="141" t="s">
        <v>382</v>
      </c>
      <c r="B9" s="146"/>
      <c r="C9" s="15"/>
      <c r="D9" s="15"/>
      <c r="E9" s="117" t="s">
        <v>296</v>
      </c>
      <c r="G9" s="20"/>
    </row>
    <row r="10" spans="1:7" ht="14.25">
      <c r="A10" s="141" t="s">
        <v>383</v>
      </c>
      <c r="B10" s="146"/>
      <c r="C10" s="15"/>
      <c r="D10" s="15"/>
      <c r="E10" s="117" t="s">
        <v>299</v>
      </c>
      <c r="G10" s="20"/>
    </row>
    <row r="11" spans="1:7" ht="14.25">
      <c r="A11" s="141" t="s">
        <v>384</v>
      </c>
      <c r="B11" s="146"/>
      <c r="C11" s="15"/>
      <c r="D11" s="15"/>
      <c r="E11" s="117" t="s">
        <v>302</v>
      </c>
      <c r="G11" s="20"/>
    </row>
    <row r="12" spans="1:7" ht="28.5">
      <c r="A12" s="141" t="s">
        <v>392</v>
      </c>
      <c r="B12" s="146"/>
      <c r="C12" s="15"/>
      <c r="D12" s="15"/>
      <c r="E12" s="117" t="s">
        <v>305</v>
      </c>
      <c r="G12" s="20"/>
    </row>
    <row r="13" spans="1:7" ht="14.25">
      <c r="A13" s="141" t="s">
        <v>393</v>
      </c>
      <c r="B13" s="146"/>
      <c r="C13" s="15"/>
      <c r="D13" s="15"/>
      <c r="E13" s="117" t="s">
        <v>310</v>
      </c>
      <c r="G13" s="20"/>
    </row>
    <row r="14" spans="1:7" ht="14.25">
      <c r="A14" s="141" t="s">
        <v>394</v>
      </c>
      <c r="B14" s="146"/>
      <c r="C14" s="15"/>
      <c r="D14" s="15"/>
      <c r="E14" s="117" t="s">
        <v>313</v>
      </c>
      <c r="G14" s="20"/>
    </row>
    <row r="15" spans="1:7" ht="14.25">
      <c r="A15" s="1452" t="s">
        <v>395</v>
      </c>
      <c r="B15" s="146"/>
      <c r="C15" s="15"/>
      <c r="D15" s="15"/>
      <c r="E15" s="117"/>
      <c r="G15" s="20"/>
    </row>
    <row r="16" spans="1:7" ht="14.25">
      <c r="A16" s="1452" t="s">
        <v>646</v>
      </c>
      <c r="B16" s="146"/>
      <c r="C16" s="15"/>
      <c r="D16" s="15"/>
      <c r="E16" s="117"/>
      <c r="G16" s="20"/>
    </row>
    <row r="17" spans="1:7" ht="28.5">
      <c r="A17" s="128" t="s">
        <v>642</v>
      </c>
      <c r="B17" s="146"/>
      <c r="C17" s="15"/>
      <c r="D17" s="15"/>
      <c r="E17" s="117" t="s">
        <v>316</v>
      </c>
      <c r="G17" s="20"/>
    </row>
    <row r="18" spans="1:7" ht="14.25">
      <c r="A18" s="146"/>
      <c r="B18" s="146"/>
      <c r="C18" s="15"/>
      <c r="D18" s="15"/>
      <c r="E18" s="117" t="s">
        <v>318</v>
      </c>
      <c r="G18" s="20"/>
    </row>
    <row r="19" spans="1:7" ht="14.25">
      <c r="A19" s="146"/>
      <c r="B19" s="146"/>
      <c r="C19" s="15"/>
      <c r="D19" s="15"/>
      <c r="E19" s="117" t="s">
        <v>320</v>
      </c>
      <c r="G19" s="20"/>
    </row>
    <row r="20" spans="1:5" ht="14.25">
      <c r="A20" s="146"/>
      <c r="B20" s="146"/>
      <c r="C20" s="15"/>
      <c r="D20" s="15"/>
      <c r="E20" s="117" t="s">
        <v>322</v>
      </c>
    </row>
    <row r="21" spans="1:5" ht="14.25">
      <c r="A21" s="146"/>
      <c r="B21" s="146"/>
      <c r="C21" s="15"/>
      <c r="D21" s="15"/>
      <c r="E21" s="117" t="s">
        <v>324</v>
      </c>
    </row>
    <row r="22" spans="1:5" ht="14.25">
      <c r="A22" s="146"/>
      <c r="B22" s="146"/>
      <c r="C22" s="15"/>
      <c r="D22" s="15"/>
      <c r="E22" s="117" t="s">
        <v>326</v>
      </c>
    </row>
    <row r="23" spans="1:5" ht="42.75">
      <c r="A23" s="146"/>
      <c r="B23" s="146"/>
      <c r="C23" s="15"/>
      <c r="D23" s="15"/>
      <c r="E23" s="117" t="s">
        <v>328</v>
      </c>
    </row>
    <row r="24" spans="1:5" ht="14.25">
      <c r="A24" s="146"/>
      <c r="B24" s="113"/>
      <c r="C24" s="15"/>
      <c r="D24" s="15"/>
      <c r="E24" s="117" t="s">
        <v>330</v>
      </c>
    </row>
    <row r="25" spans="1:5" ht="14.25">
      <c r="A25" s="146"/>
      <c r="B25" s="113"/>
      <c r="C25" s="15"/>
      <c r="D25" s="15"/>
      <c r="E25" s="117" t="s">
        <v>396</v>
      </c>
    </row>
    <row r="26" spans="1:5" ht="28.5">
      <c r="A26" s="113"/>
      <c r="B26" s="113"/>
      <c r="C26" s="15"/>
      <c r="D26" s="15"/>
      <c r="E26" s="117" t="s">
        <v>397</v>
      </c>
    </row>
    <row r="27" spans="1:5" ht="14.25">
      <c r="A27" s="113"/>
      <c r="B27" s="113"/>
      <c r="C27" s="15"/>
      <c r="D27" s="15"/>
      <c r="E27" s="147" t="s">
        <v>398</v>
      </c>
    </row>
    <row r="28" spans="1:5" ht="14.25">
      <c r="A28" s="113"/>
      <c r="B28" s="113"/>
      <c r="C28" s="15"/>
      <c r="D28" s="15"/>
      <c r="E28" s="148"/>
    </row>
    <row r="29" spans="1:5" ht="14.25">
      <c r="A29" s="113"/>
      <c r="B29" s="113"/>
      <c r="C29" s="15"/>
      <c r="D29" s="15"/>
      <c r="E29" s="149"/>
    </row>
    <row r="30" spans="1:4" ht="14.25">
      <c r="A30" s="113"/>
      <c r="B30" s="113"/>
      <c r="C30" s="15"/>
      <c r="D30" s="15"/>
    </row>
    <row r="31" spans="1:4" ht="14.25">
      <c r="A31" s="113"/>
      <c r="B31" s="113"/>
      <c r="C31" s="15"/>
      <c r="D31" s="15"/>
    </row>
    <row r="32" spans="1:4" ht="14.25">
      <c r="A32" s="113"/>
      <c r="B32" s="113"/>
      <c r="C32" s="15"/>
      <c r="D32" s="15"/>
    </row>
    <row r="33" spans="1:4" ht="14.25">
      <c r="A33" s="134"/>
      <c r="B33" s="113"/>
      <c r="C33" s="15"/>
      <c r="D33" s="15"/>
    </row>
    <row r="34" spans="1:4" ht="14.25">
      <c r="A34" s="134"/>
      <c r="B34" s="113"/>
      <c r="C34" s="15"/>
      <c r="D34" s="15"/>
    </row>
    <row r="35" spans="1:4" ht="14.25">
      <c r="A35" s="134"/>
      <c r="B35" s="113"/>
      <c r="C35" s="15"/>
      <c r="D35" s="15"/>
    </row>
    <row r="36" spans="1:4" ht="14.25">
      <c r="A36" s="134"/>
      <c r="B36" s="113"/>
      <c r="C36" s="15"/>
      <c r="D36" s="15"/>
    </row>
    <row r="37" spans="1:5" ht="14.25">
      <c r="A37" s="134"/>
      <c r="B37" s="113"/>
      <c r="C37" s="15"/>
      <c r="D37" s="15"/>
      <c r="E37" s="113"/>
    </row>
    <row r="38" spans="1:5" ht="14.25">
      <c r="A38" s="134"/>
      <c r="B38" s="113"/>
      <c r="C38" s="15"/>
      <c r="D38" s="15"/>
      <c r="E38" s="113"/>
    </row>
    <row r="39" spans="1:5" ht="14.25">
      <c r="A39" s="134"/>
      <c r="B39" s="113"/>
      <c r="C39" s="15"/>
      <c r="D39" s="15"/>
      <c r="E39" s="113"/>
    </row>
    <row r="40" spans="1:5" ht="14.25">
      <c r="A40" s="134"/>
      <c r="B40" s="113"/>
      <c r="C40" s="15"/>
      <c r="D40" s="15"/>
      <c r="E40" s="113"/>
    </row>
  </sheetData>
  <sheetProtection/>
  <printOptions/>
  <pageMargins left="0.17" right="0.16" top="0.17" bottom="1" header="0.17" footer="0.5"/>
  <pageSetup horizontalDpi="600" verticalDpi="600" orientation="landscape" paperSize="9" scale="60" r:id="rId1"/>
</worksheet>
</file>

<file path=xl/worksheets/sheet32.xml><?xml version="1.0" encoding="utf-8"?>
<worksheet xmlns="http://schemas.openxmlformats.org/spreadsheetml/2006/main" xmlns:r="http://schemas.openxmlformats.org/officeDocument/2006/relationships">
  <dimension ref="A1:L43"/>
  <sheetViews>
    <sheetView zoomScalePageLayoutView="0" workbookViewId="0" topLeftCell="A3">
      <selection activeCell="A19" sqref="A19"/>
    </sheetView>
  </sheetViews>
  <sheetFormatPr defaultColWidth="9.140625" defaultRowHeight="12.75"/>
  <cols>
    <col min="1" max="1" width="51.00390625" style="163" customWidth="1"/>
    <col min="2" max="2" width="72.140625" style="164" customWidth="1"/>
    <col min="3" max="3" width="0" style="0" hidden="1" customWidth="1"/>
    <col min="4" max="4" width="50.57421875" style="0" customWidth="1"/>
    <col min="5" max="5" width="49.421875" style="0" customWidth="1"/>
    <col min="6" max="6" width="50.421875" style="0" customWidth="1"/>
  </cols>
  <sheetData>
    <row r="1" spans="1:10" ht="12.75">
      <c r="A1" s="151" t="s">
        <v>160</v>
      </c>
      <c r="B1" s="151" t="s">
        <v>161</v>
      </c>
      <c r="C1" s="152" t="s">
        <v>162</v>
      </c>
      <c r="D1" s="153" t="s">
        <v>163</v>
      </c>
      <c r="E1" s="153" t="s">
        <v>164</v>
      </c>
      <c r="G1" s="3"/>
      <c r="H1" s="3"/>
      <c r="I1" s="3"/>
      <c r="J1" s="3"/>
    </row>
    <row r="2" spans="1:10" ht="28.5">
      <c r="A2" s="154" t="s">
        <v>339</v>
      </c>
      <c r="B2" s="154" t="s">
        <v>339</v>
      </c>
      <c r="C2" s="154" t="s">
        <v>339</v>
      </c>
      <c r="D2" s="154" t="s">
        <v>339</v>
      </c>
      <c r="E2" s="154" t="s">
        <v>339</v>
      </c>
      <c r="G2" s="3"/>
      <c r="H2" s="3"/>
      <c r="I2" s="3"/>
      <c r="J2" s="3"/>
    </row>
    <row r="3" spans="1:10" ht="42.75">
      <c r="A3" s="1450" t="s">
        <v>644</v>
      </c>
      <c r="B3" s="139" t="s">
        <v>399</v>
      </c>
      <c r="C3" s="155" t="s">
        <v>167</v>
      </c>
      <c r="D3" s="140" t="s">
        <v>400</v>
      </c>
      <c r="E3" s="112" t="s">
        <v>169</v>
      </c>
      <c r="G3" s="20"/>
      <c r="H3" s="20"/>
      <c r="I3" s="20"/>
      <c r="J3" s="20"/>
    </row>
    <row r="4" spans="1:12" ht="42.75">
      <c r="A4" s="1451" t="s">
        <v>645</v>
      </c>
      <c r="B4" s="141" t="s">
        <v>401</v>
      </c>
      <c r="C4" s="155" t="s">
        <v>172</v>
      </c>
      <c r="D4" s="142" t="s">
        <v>402</v>
      </c>
      <c r="E4" s="117" t="s">
        <v>174</v>
      </c>
      <c r="G4" s="20"/>
      <c r="H4" s="20"/>
      <c r="I4" s="20"/>
      <c r="J4" s="20"/>
      <c r="K4" s="157"/>
      <c r="L4" s="157"/>
    </row>
    <row r="5" spans="1:12" ht="42.75">
      <c r="A5" s="158" t="s">
        <v>403</v>
      </c>
      <c r="B5" s="141" t="s">
        <v>404</v>
      </c>
      <c r="C5" s="3"/>
      <c r="D5" s="142" t="s">
        <v>405</v>
      </c>
      <c r="E5" s="117" t="s">
        <v>179</v>
      </c>
      <c r="G5" s="20"/>
      <c r="H5" s="20"/>
      <c r="I5" s="20"/>
      <c r="J5" s="20"/>
      <c r="K5" s="157"/>
      <c r="L5" s="157"/>
    </row>
    <row r="6" spans="1:12" ht="28.5">
      <c r="A6" s="158" t="s">
        <v>406</v>
      </c>
      <c r="B6" s="141" t="s">
        <v>407</v>
      </c>
      <c r="C6" s="3"/>
      <c r="D6" s="142" t="s">
        <v>192</v>
      </c>
      <c r="E6" s="117" t="s">
        <v>193</v>
      </c>
      <c r="G6" s="20"/>
      <c r="H6" s="20"/>
      <c r="I6" s="20"/>
      <c r="J6" s="20"/>
      <c r="K6" s="157"/>
      <c r="L6" s="157"/>
    </row>
    <row r="7" spans="1:12" ht="14.25">
      <c r="A7" s="158" t="s">
        <v>194</v>
      </c>
      <c r="B7" s="141" t="s">
        <v>195</v>
      </c>
      <c r="C7" s="3"/>
      <c r="D7" s="142" t="s">
        <v>196</v>
      </c>
      <c r="E7" s="117" t="s">
        <v>187</v>
      </c>
      <c r="G7" s="20"/>
      <c r="H7" s="20"/>
      <c r="I7" s="20"/>
      <c r="J7" s="20"/>
      <c r="K7" s="157"/>
      <c r="L7" s="157"/>
    </row>
    <row r="8" spans="1:12" ht="28.5">
      <c r="A8" s="156" t="s">
        <v>197</v>
      </c>
      <c r="B8" s="141" t="s">
        <v>198</v>
      </c>
      <c r="C8" s="3"/>
      <c r="D8" s="142" t="s">
        <v>199</v>
      </c>
      <c r="E8" s="117" t="s">
        <v>293</v>
      </c>
      <c r="G8" s="20"/>
      <c r="H8" s="20"/>
      <c r="I8" s="20"/>
      <c r="J8" s="20"/>
      <c r="K8" s="157"/>
      <c r="L8" s="157"/>
    </row>
    <row r="9" spans="1:12" ht="42.75">
      <c r="A9" s="156" t="s">
        <v>200</v>
      </c>
      <c r="B9" s="141" t="s">
        <v>201</v>
      </c>
      <c r="C9" s="3"/>
      <c r="D9" s="142" t="s">
        <v>202</v>
      </c>
      <c r="E9" s="117" t="s">
        <v>296</v>
      </c>
      <c r="G9" s="20"/>
      <c r="H9" s="20"/>
      <c r="I9" s="20"/>
      <c r="J9" s="20"/>
      <c r="K9" s="157"/>
      <c r="L9" s="157"/>
    </row>
    <row r="10" spans="1:12" ht="14.25">
      <c r="A10" s="156" t="s">
        <v>205</v>
      </c>
      <c r="B10" s="128" t="s">
        <v>206</v>
      </c>
      <c r="C10" s="3"/>
      <c r="D10" s="144" t="s">
        <v>207</v>
      </c>
      <c r="E10" s="117" t="s">
        <v>208</v>
      </c>
      <c r="G10" s="20"/>
      <c r="H10" s="20"/>
      <c r="I10" s="20"/>
      <c r="J10" s="20"/>
      <c r="K10" s="157"/>
      <c r="L10" s="157"/>
    </row>
    <row r="11" spans="1:12" ht="14.25">
      <c r="A11" s="156" t="s">
        <v>209</v>
      </c>
      <c r="B11" s="113"/>
      <c r="C11" s="3"/>
      <c r="D11" s="15"/>
      <c r="E11" s="117" t="s">
        <v>210</v>
      </c>
      <c r="G11" s="20"/>
      <c r="H11" s="20"/>
      <c r="I11" s="20"/>
      <c r="J11" s="20"/>
      <c r="K11" s="157"/>
      <c r="L11" s="157"/>
    </row>
    <row r="12" spans="1:12" ht="14.25">
      <c r="A12" s="156" t="s">
        <v>211</v>
      </c>
      <c r="B12" s="113"/>
      <c r="C12" s="3"/>
      <c r="D12" s="15"/>
      <c r="E12" s="117" t="s">
        <v>299</v>
      </c>
      <c r="G12" s="20"/>
      <c r="H12" s="20"/>
      <c r="I12" s="20"/>
      <c r="J12" s="20"/>
      <c r="K12" s="157"/>
      <c r="L12" s="157"/>
    </row>
    <row r="13" spans="1:12" ht="14.25">
      <c r="A13" s="156" t="s">
        <v>212</v>
      </c>
      <c r="B13" s="113"/>
      <c r="C13" s="3"/>
      <c r="D13" s="15"/>
      <c r="E13" s="117" t="s">
        <v>302</v>
      </c>
      <c r="G13" s="20"/>
      <c r="H13" s="20"/>
      <c r="I13" s="20"/>
      <c r="J13" s="20"/>
      <c r="K13" s="157"/>
      <c r="L13" s="157"/>
    </row>
    <row r="14" spans="1:12" ht="28.5">
      <c r="A14" s="156" t="s">
        <v>213</v>
      </c>
      <c r="B14" s="113"/>
      <c r="C14" s="3"/>
      <c r="D14" s="15"/>
      <c r="E14" s="117" t="s">
        <v>305</v>
      </c>
      <c r="G14" s="20"/>
      <c r="H14" s="20"/>
      <c r="I14" s="20"/>
      <c r="J14" s="20"/>
      <c r="K14" s="157"/>
      <c r="L14" s="157"/>
    </row>
    <row r="15" spans="1:12" ht="42.75">
      <c r="A15" s="156" t="s">
        <v>214</v>
      </c>
      <c r="B15" s="113"/>
      <c r="C15" s="3"/>
      <c r="D15" s="15"/>
      <c r="E15" s="117" t="s">
        <v>310</v>
      </c>
      <c r="G15" s="20"/>
      <c r="H15" s="20"/>
      <c r="I15" s="20"/>
      <c r="J15" s="20"/>
      <c r="K15" s="157"/>
      <c r="L15" s="157"/>
    </row>
    <row r="16" spans="1:12" ht="14.25">
      <c r="A16" s="156" t="s">
        <v>215</v>
      </c>
      <c r="B16" s="113"/>
      <c r="C16" s="3"/>
      <c r="D16" s="15"/>
      <c r="E16" s="117" t="s">
        <v>313</v>
      </c>
      <c r="G16" s="20"/>
      <c r="H16" s="20"/>
      <c r="I16" s="20"/>
      <c r="J16" s="20"/>
      <c r="K16" s="157"/>
      <c r="L16" s="157"/>
    </row>
    <row r="17" spans="1:12" ht="28.5">
      <c r="A17" s="156" t="s">
        <v>642</v>
      </c>
      <c r="B17" s="113"/>
      <c r="C17" s="3"/>
      <c r="D17" s="15"/>
      <c r="E17" s="117" t="s">
        <v>316</v>
      </c>
      <c r="G17" s="20"/>
      <c r="H17" s="20"/>
      <c r="I17" s="20"/>
      <c r="J17" s="20"/>
      <c r="K17" s="157"/>
      <c r="L17" s="157"/>
    </row>
    <row r="18" spans="1:12" ht="14.25">
      <c r="A18" s="1451" t="s">
        <v>332</v>
      </c>
      <c r="B18" s="113"/>
      <c r="C18" s="3"/>
      <c r="D18" s="15"/>
      <c r="E18" s="117" t="s">
        <v>318</v>
      </c>
      <c r="G18" s="3"/>
      <c r="H18" s="3"/>
      <c r="I18" s="3"/>
      <c r="J18" s="3"/>
      <c r="K18" s="157"/>
      <c r="L18" s="157"/>
    </row>
    <row r="19" spans="1:10" ht="14.25">
      <c r="A19" s="156" t="s">
        <v>334</v>
      </c>
      <c r="B19" s="159"/>
      <c r="C19" s="3"/>
      <c r="D19" s="15"/>
      <c r="E19" s="117" t="s">
        <v>320</v>
      </c>
      <c r="G19" s="3"/>
      <c r="H19" s="3"/>
      <c r="I19" s="3"/>
      <c r="J19" s="3"/>
    </row>
    <row r="20" spans="1:10" ht="14.25">
      <c r="A20" s="156" t="s">
        <v>335</v>
      </c>
      <c r="B20" s="159"/>
      <c r="C20" s="3"/>
      <c r="D20" s="15"/>
      <c r="E20" s="117" t="s">
        <v>322</v>
      </c>
      <c r="G20" s="3"/>
      <c r="H20" s="3"/>
      <c r="I20" s="3"/>
      <c r="J20" s="3"/>
    </row>
    <row r="21" spans="1:10" ht="14.25">
      <c r="A21" s="156" t="s">
        <v>336</v>
      </c>
      <c r="B21" s="159"/>
      <c r="C21" s="3"/>
      <c r="D21" s="15"/>
      <c r="E21" s="117" t="s">
        <v>324</v>
      </c>
      <c r="G21" s="3"/>
      <c r="H21" s="3"/>
      <c r="I21" s="3"/>
      <c r="J21" s="3"/>
    </row>
    <row r="22" spans="1:10" ht="14.25">
      <c r="A22" s="156" t="s">
        <v>337</v>
      </c>
      <c r="B22" s="113"/>
      <c r="C22" s="3"/>
      <c r="D22" s="15"/>
      <c r="E22" s="117" t="s">
        <v>326</v>
      </c>
      <c r="G22" s="3"/>
      <c r="H22" s="3"/>
      <c r="I22" s="3"/>
      <c r="J22" s="3"/>
    </row>
    <row r="23" spans="1:10" ht="28.5">
      <c r="A23" s="156" t="s">
        <v>338</v>
      </c>
      <c r="B23" s="113"/>
      <c r="C23" s="3"/>
      <c r="D23" s="15"/>
      <c r="E23" s="117" t="s">
        <v>328</v>
      </c>
      <c r="G23" s="3"/>
      <c r="H23" s="3"/>
      <c r="I23" s="3"/>
      <c r="J23" s="3"/>
    </row>
    <row r="24" spans="1:10" ht="14.25">
      <c r="A24" s="160" t="s">
        <v>216</v>
      </c>
      <c r="B24" s="113"/>
      <c r="C24" s="3"/>
      <c r="D24" s="15"/>
      <c r="E24" s="117" t="s">
        <v>330</v>
      </c>
      <c r="G24" s="3"/>
      <c r="H24" s="3"/>
      <c r="I24" s="3"/>
      <c r="J24" s="3"/>
    </row>
    <row r="25" spans="1:10" ht="14.25">
      <c r="A25" s="161"/>
      <c r="B25" s="113"/>
      <c r="C25" s="3"/>
      <c r="D25" s="3"/>
      <c r="E25" s="160" t="s">
        <v>217</v>
      </c>
      <c r="G25" s="3"/>
      <c r="H25" s="3"/>
      <c r="I25" s="3"/>
      <c r="J25" s="3"/>
    </row>
    <row r="26" spans="1:6" ht="14.25">
      <c r="A26" s="161"/>
      <c r="B26" s="113"/>
      <c r="C26" s="3"/>
      <c r="D26" s="3"/>
      <c r="E26" s="136"/>
      <c r="F26" s="3"/>
    </row>
    <row r="27" spans="1:5" ht="14.25">
      <c r="A27" s="161"/>
      <c r="B27" s="113"/>
      <c r="C27" s="3"/>
      <c r="D27" s="3"/>
      <c r="E27" s="136"/>
    </row>
    <row r="28" spans="1:5" ht="14.25">
      <c r="A28" s="161"/>
      <c r="B28" s="113"/>
      <c r="C28" s="3"/>
      <c r="D28" s="3"/>
      <c r="E28" s="15"/>
    </row>
    <row r="29" spans="1:5" ht="14.25">
      <c r="A29" s="161"/>
      <c r="B29" s="113"/>
      <c r="C29" s="3"/>
      <c r="D29" s="3"/>
      <c r="E29" s="15"/>
    </row>
    <row r="30" spans="1:5" ht="14.25">
      <c r="A30" s="161"/>
      <c r="B30" s="113"/>
      <c r="C30" s="3"/>
      <c r="D30" s="3"/>
      <c r="E30" s="15"/>
    </row>
    <row r="31" spans="1:5" ht="14.25">
      <c r="A31" s="161"/>
      <c r="B31" s="113"/>
      <c r="C31" s="3"/>
      <c r="D31" s="3"/>
      <c r="E31" s="15"/>
    </row>
    <row r="32" spans="1:5" ht="14.25">
      <c r="A32" s="162"/>
      <c r="B32" s="113"/>
      <c r="C32" s="3"/>
      <c r="D32" s="3"/>
      <c r="E32" s="15"/>
    </row>
    <row r="33" spans="1:5" ht="14.25">
      <c r="A33" s="162"/>
      <c r="B33" s="113"/>
      <c r="C33" s="3"/>
      <c r="D33" s="3"/>
      <c r="E33" s="15"/>
    </row>
    <row r="34" spans="1:5" ht="14.25">
      <c r="A34" s="162"/>
      <c r="B34" s="113"/>
      <c r="C34" s="3"/>
      <c r="D34" s="3"/>
      <c r="E34" s="15"/>
    </row>
    <row r="35" spans="1:5" ht="14.25">
      <c r="A35" s="162"/>
      <c r="B35" s="113"/>
      <c r="C35" s="3"/>
      <c r="D35" s="3"/>
      <c r="E35" s="15"/>
    </row>
    <row r="36" spans="1:5" ht="14.25">
      <c r="A36" s="162"/>
      <c r="B36" s="113"/>
      <c r="C36" s="3"/>
      <c r="D36" s="3"/>
      <c r="E36" s="15"/>
    </row>
    <row r="37" spans="1:5" ht="14.25">
      <c r="A37" s="162"/>
      <c r="B37" s="113"/>
      <c r="C37" s="3"/>
      <c r="D37" s="3"/>
      <c r="E37" s="15"/>
    </row>
    <row r="38" spans="1:5" ht="14.25">
      <c r="A38" s="162"/>
      <c r="B38" s="113"/>
      <c r="C38" s="3"/>
      <c r="D38" s="3"/>
      <c r="E38" s="15"/>
    </row>
    <row r="39" spans="1:5" ht="14.25">
      <c r="A39" s="162"/>
      <c r="B39" s="113"/>
      <c r="C39" s="3"/>
      <c r="D39" s="3"/>
      <c r="E39" s="15"/>
    </row>
    <row r="40" spans="1:5" ht="14.25">
      <c r="A40" s="162"/>
      <c r="B40" s="113"/>
      <c r="C40" s="3"/>
      <c r="D40" s="3"/>
      <c r="E40" s="15"/>
    </row>
    <row r="41" spans="1:5" ht="14.25">
      <c r="A41" s="162"/>
      <c r="B41" s="113"/>
      <c r="C41" s="3"/>
      <c r="D41" s="3"/>
      <c r="E41" s="15"/>
    </row>
    <row r="42" spans="1:5" ht="14.25">
      <c r="A42" s="162"/>
      <c r="B42" s="113"/>
      <c r="C42" s="3"/>
      <c r="D42" s="3"/>
      <c r="E42" s="15"/>
    </row>
    <row r="43" ht="12.75">
      <c r="A43" s="162"/>
    </row>
  </sheetData>
  <sheetProtection/>
  <printOptions/>
  <pageMargins left="0.17" right="0.16" top="0.17" bottom="1" header="0.17" footer="0.5"/>
  <pageSetup horizontalDpi="600" verticalDpi="600" orientation="landscape" paperSize="9" scale="65" r:id="rId1"/>
</worksheet>
</file>

<file path=xl/worksheets/sheet33.xml><?xml version="1.0" encoding="utf-8"?>
<worksheet xmlns="http://schemas.openxmlformats.org/spreadsheetml/2006/main" xmlns:r="http://schemas.openxmlformats.org/officeDocument/2006/relationships">
  <dimension ref="A1:A65"/>
  <sheetViews>
    <sheetView zoomScalePageLayoutView="0" workbookViewId="0" topLeftCell="A1">
      <selection activeCell="A12" sqref="A12"/>
    </sheetView>
  </sheetViews>
  <sheetFormatPr defaultColWidth="9.140625" defaultRowHeight="12.75"/>
  <cols>
    <col min="1" max="1" width="27.28125" style="0" customWidth="1"/>
  </cols>
  <sheetData>
    <row r="1" ht="12.75">
      <c r="A1" t="s">
        <v>108</v>
      </c>
    </row>
    <row r="2" ht="12.75">
      <c r="A2" t="s">
        <v>119</v>
      </c>
    </row>
    <row r="3" ht="12.75">
      <c r="A3" t="s">
        <v>120</v>
      </c>
    </row>
    <row r="4" ht="12.75">
      <c r="A4" t="s">
        <v>121</v>
      </c>
    </row>
    <row r="5" ht="12.75">
      <c r="A5" t="s">
        <v>122</v>
      </c>
    </row>
    <row r="6" ht="12.75">
      <c r="A6" t="s">
        <v>123</v>
      </c>
    </row>
    <row r="7" ht="12.75">
      <c r="A7" t="s">
        <v>592</v>
      </c>
    </row>
    <row r="21" ht="12.75">
      <c r="A21" t="s">
        <v>108</v>
      </c>
    </row>
    <row r="22" ht="12.75">
      <c r="A22" t="s">
        <v>119</v>
      </c>
    </row>
    <row r="23" ht="12.75">
      <c r="A23" t="s">
        <v>120</v>
      </c>
    </row>
    <row r="24" ht="12.75">
      <c r="A24" t="s">
        <v>123</v>
      </c>
    </row>
    <row r="25" ht="12.75">
      <c r="A25" t="s">
        <v>592</v>
      </c>
    </row>
    <row r="28" ht="12.75">
      <c r="A28" t="s">
        <v>108</v>
      </c>
    </row>
    <row r="29" ht="12.75">
      <c r="A29" t="s">
        <v>588</v>
      </c>
    </row>
    <row r="30" ht="12.75">
      <c r="A30" t="s">
        <v>589</v>
      </c>
    </row>
    <row r="31" ht="12.75">
      <c r="A31" t="s">
        <v>593</v>
      </c>
    </row>
    <row r="32" ht="12.75">
      <c r="A32" t="s">
        <v>594</v>
      </c>
    </row>
    <row r="33" ht="12.75">
      <c r="A33" t="s">
        <v>194</v>
      </c>
    </row>
    <row r="34" ht="12.75">
      <c r="A34" t="s">
        <v>595</v>
      </c>
    </row>
    <row r="35" ht="12.75">
      <c r="A35" t="s">
        <v>596</v>
      </c>
    </row>
    <row r="39" ht="12.75">
      <c r="A39" t="s">
        <v>108</v>
      </c>
    </row>
    <row r="40" ht="12.75">
      <c r="A40" t="s">
        <v>586</v>
      </c>
    </row>
    <row r="41" ht="12.75">
      <c r="A41" t="s">
        <v>587</v>
      </c>
    </row>
    <row r="42" ht="12.75">
      <c r="A42" t="s">
        <v>122</v>
      </c>
    </row>
    <row r="43" ht="12.75">
      <c r="A43" t="s">
        <v>123</v>
      </c>
    </row>
    <row r="44" ht="12.75">
      <c r="A44" t="s">
        <v>597</v>
      </c>
    </row>
    <row r="48" ht="12.75">
      <c r="A48" t="s">
        <v>108</v>
      </c>
    </row>
    <row r="49" ht="12.75">
      <c r="A49" t="s">
        <v>340</v>
      </c>
    </row>
    <row r="50" ht="12.75">
      <c r="A50" t="s">
        <v>598</v>
      </c>
    </row>
    <row r="51" ht="12.75">
      <c r="A51" t="s">
        <v>599</v>
      </c>
    </row>
    <row r="52" ht="12.75">
      <c r="A52" t="s">
        <v>379</v>
      </c>
    </row>
    <row r="53" ht="12.75">
      <c r="A53" t="s">
        <v>380</v>
      </c>
    </row>
    <row r="54" ht="12.75">
      <c r="A54" t="s">
        <v>381</v>
      </c>
    </row>
    <row r="55" ht="12.75">
      <c r="A55" t="s">
        <v>600</v>
      </c>
    </row>
    <row r="58" ht="12.75">
      <c r="A58" t="s">
        <v>108</v>
      </c>
    </row>
    <row r="59" ht="12.75">
      <c r="A59" t="s">
        <v>125</v>
      </c>
    </row>
    <row r="60" ht="12.75">
      <c r="A60" t="s">
        <v>126</v>
      </c>
    </row>
    <row r="61" ht="12.75">
      <c r="A61" t="s">
        <v>127</v>
      </c>
    </row>
    <row r="62" ht="12.75">
      <c r="A62" t="s">
        <v>590</v>
      </c>
    </row>
    <row r="63" ht="12.75">
      <c r="A63" t="s">
        <v>128</v>
      </c>
    </row>
    <row r="64" ht="12.75">
      <c r="A64" t="s">
        <v>129</v>
      </c>
    </row>
    <row r="65" ht="12.75">
      <c r="A65" t="s">
        <v>591</v>
      </c>
    </row>
  </sheetData>
  <sheetProtection/>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indexed="11"/>
    <pageSetUpPr fitToPage="1"/>
  </sheetPr>
  <dimension ref="A1:Q61"/>
  <sheetViews>
    <sheetView showGridLines="0" view="pageBreakPreview" zoomScale="70" zoomScaleNormal="65" zoomScaleSheetLayoutView="70" zoomScalePageLayoutView="0" workbookViewId="0" topLeftCell="A1">
      <selection activeCell="H60" sqref="H60"/>
    </sheetView>
  </sheetViews>
  <sheetFormatPr defaultColWidth="9.140625" defaultRowHeight="12.75" outlineLevelRow="1"/>
  <cols>
    <col min="1" max="1" width="29.421875" style="72" customWidth="1"/>
    <col min="2" max="2" width="23.140625" style="72" customWidth="1"/>
    <col min="3" max="3" width="25.7109375" style="72" customWidth="1"/>
    <col min="4" max="4" width="16.421875" style="72" customWidth="1"/>
    <col min="5" max="5" width="15.00390625" style="72" customWidth="1"/>
    <col min="6" max="6" width="16.8515625" style="72" customWidth="1"/>
    <col min="7" max="7" width="34.140625" style="72" customWidth="1"/>
    <col min="8" max="10" width="9.140625" style="72" customWidth="1"/>
    <col min="11" max="11" width="21.421875" style="72" customWidth="1"/>
    <col min="12" max="16384" width="9.140625" style="72" customWidth="1"/>
  </cols>
  <sheetData>
    <row r="1" spans="1:14" s="63" customFormat="1" ht="25.5" customHeight="1">
      <c r="A1" s="1575" t="s">
        <v>61</v>
      </c>
      <c r="B1" s="1575"/>
      <c r="C1" s="1575"/>
      <c r="D1" s="1575"/>
      <c r="E1" s="1575"/>
      <c r="F1" s="1575"/>
      <c r="G1" s="1575"/>
      <c r="H1" s="492"/>
      <c r="I1" s="35"/>
      <c r="J1" s="35"/>
      <c r="K1" s="12"/>
      <c r="L1" s="12"/>
      <c r="M1" s="14"/>
      <c r="N1" s="14"/>
    </row>
    <row r="2" spans="1:13" s="63" customFormat="1" ht="27" customHeight="1" thickBot="1">
      <c r="A2" s="98" t="s">
        <v>157</v>
      </c>
      <c r="B2" s="98"/>
      <c r="C2" s="10"/>
      <c r="D2" s="10"/>
      <c r="E2" s="36"/>
      <c r="F2" s="10"/>
      <c r="G2" s="10"/>
      <c r="H2" s="10"/>
      <c r="I2" s="10"/>
      <c r="J2" s="12"/>
      <c r="K2" s="12"/>
      <c r="L2" s="12"/>
      <c r="M2" s="14"/>
    </row>
    <row r="3" spans="1:12" s="73" customFormat="1" ht="18" customHeight="1" thickBot="1">
      <c r="A3" s="1576" t="s">
        <v>70</v>
      </c>
      <c r="B3" s="1614"/>
      <c r="C3" s="1577"/>
      <c r="D3" s="1616" t="str">
        <f>IF('PR_Programmatic Progress_1A'!C7="","",'PR_Programmatic Progress_1A'!C7)</f>
        <v>MNT-910-G03-H</v>
      </c>
      <c r="E3" s="1617"/>
      <c r="F3" s="1617"/>
      <c r="G3" s="1618"/>
      <c r="H3" s="4"/>
      <c r="I3" s="4"/>
      <c r="J3" s="4"/>
      <c r="K3" s="4"/>
      <c r="L3" s="4"/>
    </row>
    <row r="4" spans="1:12" s="73" customFormat="1" ht="15" customHeight="1">
      <c r="A4" s="493" t="s">
        <v>274</v>
      </c>
      <c r="B4" s="513"/>
      <c r="C4" s="513"/>
      <c r="D4" s="53" t="s">
        <v>280</v>
      </c>
      <c r="E4" s="505" t="str">
        <f>IF('PR_Programmatic Progress_1A'!D12="Select","",'PR_Programmatic Progress_1A'!D12)</f>
        <v>Semester</v>
      </c>
      <c r="F4" s="5" t="s">
        <v>281</v>
      </c>
      <c r="G4" s="47">
        <f>IF('PR_Programmatic Progress_1A'!F12="Select","",'PR_Programmatic Progress_1A'!F12)</f>
        <v>6</v>
      </c>
      <c r="H4" s="4"/>
      <c r="I4" s="4"/>
      <c r="J4" s="4"/>
      <c r="K4" s="4"/>
      <c r="L4" s="4"/>
    </row>
    <row r="5" spans="1:12" s="73" customFormat="1" ht="15" customHeight="1">
      <c r="A5" s="514" t="s">
        <v>275</v>
      </c>
      <c r="B5" s="40"/>
      <c r="C5" s="40"/>
      <c r="D5" s="54" t="s">
        <v>243</v>
      </c>
      <c r="E5" s="520">
        <f>IF('PR_Programmatic Progress_1A'!D13="","",'PR_Programmatic Progress_1A'!D13)</f>
        <v>41275</v>
      </c>
      <c r="F5" s="5" t="s">
        <v>261</v>
      </c>
      <c r="G5" s="521">
        <f>IF('PR_Programmatic Progress_1A'!F13="","",'PR_Programmatic Progress_1A'!F13)</f>
        <v>41455</v>
      </c>
      <c r="H5" s="4"/>
      <c r="I5" s="4"/>
      <c r="J5" s="4"/>
      <c r="K5" s="4"/>
      <c r="L5" s="4"/>
    </row>
    <row r="6" spans="1:12" s="73" customFormat="1" ht="15" customHeight="1" thickBot="1">
      <c r="A6" s="55" t="s">
        <v>276</v>
      </c>
      <c r="B6" s="167"/>
      <c r="C6" s="41"/>
      <c r="D6" s="1629">
        <v>6</v>
      </c>
      <c r="E6" s="1630"/>
      <c r="F6" s="1630"/>
      <c r="G6" s="1631"/>
      <c r="H6" s="4"/>
      <c r="I6" s="4"/>
      <c r="J6" s="4"/>
      <c r="K6" s="4"/>
      <c r="L6" s="4"/>
    </row>
    <row r="7" spans="1:12" ht="12.75">
      <c r="A7" s="535"/>
      <c r="B7" s="3"/>
      <c r="C7" s="3"/>
      <c r="D7" s="3"/>
      <c r="E7" s="3"/>
      <c r="F7" s="3"/>
      <c r="G7" s="3"/>
      <c r="H7" s="3"/>
      <c r="I7" s="3"/>
      <c r="J7" s="3"/>
      <c r="K7" s="3"/>
      <c r="L7" s="3"/>
    </row>
    <row r="8" spans="1:17" s="67" customFormat="1" ht="23.25">
      <c r="A8" s="171" t="s">
        <v>226</v>
      </c>
      <c r="B8" s="171"/>
      <c r="C8" s="171"/>
      <c r="D8" s="171"/>
      <c r="E8" s="171"/>
      <c r="F8" s="171"/>
      <c r="G8" s="171"/>
      <c r="H8" s="171"/>
      <c r="I8" s="171"/>
      <c r="J8" s="171"/>
      <c r="K8" s="171"/>
      <c r="L8" s="171"/>
      <c r="M8" s="747"/>
      <c r="N8" s="747"/>
      <c r="O8" s="747"/>
      <c r="P8" s="747"/>
      <c r="Q8" s="747"/>
    </row>
    <row r="9" spans="1:17" s="67" customFormat="1" ht="23.25">
      <c r="A9" s="171"/>
      <c r="B9" s="171"/>
      <c r="C9" s="171"/>
      <c r="D9" s="171"/>
      <c r="E9" s="171"/>
      <c r="F9" s="171"/>
      <c r="G9" s="171"/>
      <c r="H9" s="171"/>
      <c r="I9" s="171"/>
      <c r="J9" s="171"/>
      <c r="K9" s="171"/>
      <c r="L9" s="171"/>
      <c r="M9" s="747"/>
      <c r="N9" s="747"/>
      <c r="O9" s="747"/>
      <c r="P9" s="747"/>
      <c r="Q9" s="747"/>
    </row>
    <row r="10" spans="1:15" s="74" customFormat="1" ht="24.75" customHeight="1" thickBot="1">
      <c r="A10" s="882" t="s">
        <v>490</v>
      </c>
      <c r="B10" s="883"/>
      <c r="C10" s="883"/>
      <c r="D10" s="883"/>
      <c r="E10" s="883"/>
      <c r="F10" s="883"/>
      <c r="G10" s="883"/>
      <c r="H10" s="883"/>
      <c r="I10" s="883"/>
      <c r="J10" s="883"/>
      <c r="K10" s="883"/>
      <c r="L10" s="883"/>
      <c r="M10" s="91"/>
      <c r="N10" s="91"/>
      <c r="O10" s="91"/>
    </row>
    <row r="11" spans="1:12" s="74" customFormat="1" ht="4.5" customHeight="1">
      <c r="A11" s="1640"/>
      <c r="B11" s="1640"/>
      <c r="C11" s="1640"/>
      <c r="D11" s="1640"/>
      <c r="E11" s="1640"/>
      <c r="F11" s="1640"/>
      <c r="G11" s="1640"/>
      <c r="H11" s="1640"/>
      <c r="I11" s="1640"/>
      <c r="J11" s="1640"/>
      <c r="K11" s="1640"/>
      <c r="L11" s="1640"/>
    </row>
    <row r="12" spans="1:12" s="74" customFormat="1" ht="68.25" customHeight="1" thickBot="1">
      <c r="A12" s="1638" t="s">
        <v>621</v>
      </c>
      <c r="B12" s="1639"/>
      <c r="C12" s="1639"/>
      <c r="D12" s="1639"/>
      <c r="E12" s="1639"/>
      <c r="F12" s="1639"/>
      <c r="G12" s="1639"/>
      <c r="H12" s="1639"/>
      <c r="I12" s="1639"/>
      <c r="J12" s="1639"/>
      <c r="K12" s="1639"/>
      <c r="L12" s="1639"/>
    </row>
    <row r="13" spans="1:12" s="63" customFormat="1" ht="53.25" customHeight="1">
      <c r="A13" s="1634" t="s">
        <v>188</v>
      </c>
      <c r="B13" s="1635"/>
      <c r="C13" s="1635"/>
      <c r="D13" s="1636"/>
      <c r="E13" s="1637"/>
      <c r="F13" s="1088" t="s">
        <v>6</v>
      </c>
      <c r="G13" s="1641" t="s">
        <v>413</v>
      </c>
      <c r="H13" s="1642"/>
      <c r="I13" s="1642"/>
      <c r="J13" s="1642"/>
      <c r="K13" s="1642"/>
      <c r="L13" s="1643"/>
    </row>
    <row r="14" spans="1:12" ht="78.75" customHeight="1">
      <c r="A14" s="1644" t="s">
        <v>735</v>
      </c>
      <c r="B14" s="1645"/>
      <c r="C14" s="1645"/>
      <c r="D14" s="1646"/>
      <c r="E14" s="1647"/>
      <c r="F14" s="713" t="s">
        <v>737</v>
      </c>
      <c r="G14" s="1648" t="s">
        <v>757</v>
      </c>
      <c r="H14" s="1649"/>
      <c r="I14" s="1649"/>
      <c r="J14" s="1649"/>
      <c r="K14" s="1649"/>
      <c r="L14" s="1650"/>
    </row>
    <row r="15" spans="1:12" ht="99" customHeight="1">
      <c r="A15" s="1644" t="s">
        <v>736</v>
      </c>
      <c r="B15" s="1645"/>
      <c r="C15" s="1645"/>
      <c r="D15" s="1646"/>
      <c r="E15" s="1647"/>
      <c r="F15" s="713" t="s">
        <v>737</v>
      </c>
      <c r="G15" s="1648" t="s">
        <v>738</v>
      </c>
      <c r="H15" s="1649"/>
      <c r="I15" s="1649"/>
      <c r="J15" s="1649"/>
      <c r="K15" s="1649"/>
      <c r="L15" s="1650"/>
    </row>
    <row r="16" spans="1:12" ht="105.75" customHeight="1">
      <c r="A16" s="1644" t="s">
        <v>739</v>
      </c>
      <c r="B16" s="1645"/>
      <c r="C16" s="1645"/>
      <c r="D16" s="1646"/>
      <c r="E16" s="1647"/>
      <c r="F16" s="713" t="s">
        <v>737</v>
      </c>
      <c r="G16" s="1651" t="s">
        <v>758</v>
      </c>
      <c r="H16" s="1652"/>
      <c r="I16" s="1652"/>
      <c r="J16" s="1652"/>
      <c r="K16" s="1652"/>
      <c r="L16" s="1653"/>
    </row>
    <row r="17" spans="1:12" ht="33.75" customHeight="1">
      <c r="A17" s="1644"/>
      <c r="B17" s="1645"/>
      <c r="C17" s="1645"/>
      <c r="D17" s="1646" t="s">
        <v>260</v>
      </c>
      <c r="E17" s="1647"/>
      <c r="F17" s="713" t="s">
        <v>260</v>
      </c>
      <c r="G17" s="1648"/>
      <c r="H17" s="1649"/>
      <c r="I17" s="1649"/>
      <c r="J17" s="1649"/>
      <c r="K17" s="1649"/>
      <c r="L17" s="1650"/>
    </row>
    <row r="18" spans="1:12" ht="33.75" customHeight="1">
      <c r="A18" s="1644"/>
      <c r="B18" s="1645"/>
      <c r="C18" s="1645"/>
      <c r="D18" s="1646" t="s">
        <v>260</v>
      </c>
      <c r="E18" s="1647"/>
      <c r="F18" s="713" t="s">
        <v>260</v>
      </c>
      <c r="G18" s="1648"/>
      <c r="H18" s="1649"/>
      <c r="I18" s="1649"/>
      <c r="J18" s="1649"/>
      <c r="K18" s="1649"/>
      <c r="L18" s="1650"/>
    </row>
    <row r="19" spans="1:12" ht="33.75" customHeight="1">
      <c r="A19" s="1644"/>
      <c r="B19" s="1645"/>
      <c r="C19" s="1645"/>
      <c r="D19" s="1646"/>
      <c r="E19" s="1647"/>
      <c r="F19" s="713" t="s">
        <v>260</v>
      </c>
      <c r="G19" s="1648"/>
      <c r="H19" s="1649"/>
      <c r="I19" s="1649"/>
      <c r="J19" s="1649"/>
      <c r="K19" s="1649"/>
      <c r="L19" s="1650"/>
    </row>
    <row r="20" spans="1:12" ht="33.75" customHeight="1">
      <c r="A20" s="1644"/>
      <c r="B20" s="1645"/>
      <c r="C20" s="1645"/>
      <c r="D20" s="1646"/>
      <c r="E20" s="1647"/>
      <c r="F20" s="713" t="s">
        <v>260</v>
      </c>
      <c r="G20" s="1648"/>
      <c r="H20" s="1649"/>
      <c r="I20" s="1649"/>
      <c r="J20" s="1649"/>
      <c r="K20" s="1649"/>
      <c r="L20" s="1650"/>
    </row>
    <row r="21" spans="1:12" ht="33.75" customHeight="1">
      <c r="A21" s="1644"/>
      <c r="B21" s="1645"/>
      <c r="C21" s="1645"/>
      <c r="D21" s="1646"/>
      <c r="E21" s="1647"/>
      <c r="F21" s="713" t="s">
        <v>260</v>
      </c>
      <c r="G21" s="1648"/>
      <c r="H21" s="1649"/>
      <c r="I21" s="1649"/>
      <c r="J21" s="1649"/>
      <c r="K21" s="1649"/>
      <c r="L21" s="1650"/>
    </row>
    <row r="22" spans="1:12" ht="33.75" customHeight="1" hidden="1" outlineLevel="1">
      <c r="A22" s="1644"/>
      <c r="B22" s="1645"/>
      <c r="C22" s="1645"/>
      <c r="D22" s="1646"/>
      <c r="E22" s="1647"/>
      <c r="F22" s="713" t="s">
        <v>260</v>
      </c>
      <c r="G22" s="1648"/>
      <c r="H22" s="1649"/>
      <c r="I22" s="1649"/>
      <c r="J22" s="1649"/>
      <c r="K22" s="1649"/>
      <c r="L22" s="1650"/>
    </row>
    <row r="23" spans="1:12" ht="33.75" customHeight="1" hidden="1" outlineLevel="1">
      <c r="A23" s="1644"/>
      <c r="B23" s="1645"/>
      <c r="C23" s="1645"/>
      <c r="D23" s="1646"/>
      <c r="E23" s="1647"/>
      <c r="F23" s="713" t="s">
        <v>260</v>
      </c>
      <c r="G23" s="1648"/>
      <c r="H23" s="1649"/>
      <c r="I23" s="1649"/>
      <c r="J23" s="1649"/>
      <c r="K23" s="1649"/>
      <c r="L23" s="1650"/>
    </row>
    <row r="24" spans="1:12" ht="33.75" customHeight="1" hidden="1" outlineLevel="1">
      <c r="A24" s="1644"/>
      <c r="B24" s="1645"/>
      <c r="C24" s="1645"/>
      <c r="D24" s="1646"/>
      <c r="E24" s="1647"/>
      <c r="F24" s="713" t="s">
        <v>260</v>
      </c>
      <c r="G24" s="1648"/>
      <c r="H24" s="1649"/>
      <c r="I24" s="1649"/>
      <c r="J24" s="1649"/>
      <c r="K24" s="1649"/>
      <c r="L24" s="1650"/>
    </row>
    <row r="25" spans="1:12" s="1167" customFormat="1" ht="15" customHeight="1" collapsed="1">
      <c r="A25" s="1691"/>
      <c r="B25" s="1692"/>
      <c r="C25" s="1692"/>
      <c r="D25" s="1692"/>
      <c r="E25" s="1692"/>
      <c r="F25" s="1692"/>
      <c r="G25" s="1692"/>
      <c r="H25" s="1692"/>
      <c r="I25" s="1692"/>
      <c r="J25" s="1692"/>
      <c r="K25" s="1692"/>
      <c r="L25" s="1693"/>
    </row>
    <row r="26" spans="1:12" ht="33.75" customHeight="1" hidden="1" outlineLevel="1">
      <c r="A26" s="1644"/>
      <c r="B26" s="1645"/>
      <c r="C26" s="1645"/>
      <c r="D26" s="1646"/>
      <c r="E26" s="1647"/>
      <c r="F26" s="713" t="s">
        <v>260</v>
      </c>
      <c r="G26" s="1648"/>
      <c r="H26" s="1649"/>
      <c r="I26" s="1649"/>
      <c r="J26" s="1649"/>
      <c r="K26" s="1649"/>
      <c r="L26" s="1650"/>
    </row>
    <row r="27" spans="1:12" ht="33.75" customHeight="1" hidden="1" outlineLevel="1">
      <c r="A27" s="1644"/>
      <c r="B27" s="1645"/>
      <c r="C27" s="1645"/>
      <c r="D27" s="1646"/>
      <c r="E27" s="1647"/>
      <c r="F27" s="713" t="s">
        <v>260</v>
      </c>
      <c r="G27" s="1648"/>
      <c r="H27" s="1649"/>
      <c r="I27" s="1649"/>
      <c r="J27" s="1649"/>
      <c r="K27" s="1649"/>
      <c r="L27" s="1650"/>
    </row>
    <row r="28" spans="1:12" ht="33.75" customHeight="1" hidden="1" outlineLevel="1" thickBot="1">
      <c r="A28" s="1666"/>
      <c r="B28" s="1667"/>
      <c r="C28" s="1667"/>
      <c r="D28" s="1668"/>
      <c r="E28" s="1669"/>
      <c r="F28" s="714" t="s">
        <v>260</v>
      </c>
      <c r="G28" s="1654"/>
      <c r="H28" s="1655"/>
      <c r="I28" s="1655"/>
      <c r="J28" s="1655"/>
      <c r="K28" s="1655"/>
      <c r="L28" s="1656"/>
    </row>
    <row r="29" spans="1:12" s="359" customFormat="1" ht="25.5" customHeight="1" collapsed="1">
      <c r="A29" s="178"/>
      <c r="B29" s="178"/>
      <c r="C29" s="178"/>
      <c r="D29" s="178"/>
      <c r="E29" s="178"/>
      <c r="F29" s="178"/>
      <c r="G29" s="178"/>
      <c r="H29" s="178"/>
      <c r="I29" s="178"/>
      <c r="J29" s="178"/>
      <c r="K29" s="178"/>
      <c r="L29" s="178"/>
    </row>
    <row r="30" spans="1:12" ht="25.5" customHeight="1">
      <c r="A30" s="1672" t="s">
        <v>491</v>
      </c>
      <c r="B30" s="1673"/>
      <c r="C30" s="1673"/>
      <c r="D30" s="1673"/>
      <c r="E30" s="1673"/>
      <c r="F30" s="1673"/>
      <c r="G30" s="1673"/>
      <c r="H30" s="1673"/>
      <c r="I30" s="1673"/>
      <c r="J30" s="1673"/>
      <c r="K30" s="1673"/>
      <c r="L30" s="1673"/>
    </row>
    <row r="31" spans="1:12" ht="37.5" customHeight="1">
      <c r="A31" s="1670" t="s">
        <v>622</v>
      </c>
      <c r="B31" s="1671"/>
      <c r="C31" s="1671"/>
      <c r="D31" s="1671"/>
      <c r="E31" s="1671"/>
      <c r="F31" s="1671"/>
      <c r="G31" s="1671"/>
      <c r="H31" s="1671"/>
      <c r="I31" s="1671"/>
      <c r="J31" s="1671"/>
      <c r="K31" s="1671"/>
      <c r="L31" s="1671"/>
    </row>
    <row r="32" spans="1:12" ht="5.25" customHeight="1" thickBot="1">
      <c r="A32" s="79"/>
      <c r="B32" s="77"/>
      <c r="C32" s="77"/>
      <c r="D32" s="77"/>
      <c r="E32" s="77"/>
      <c r="F32" s="77"/>
      <c r="G32" s="77"/>
      <c r="H32" s="77"/>
      <c r="I32" s="77"/>
      <c r="J32" s="77"/>
      <c r="K32" s="77"/>
      <c r="L32" s="77"/>
    </row>
    <row r="33" spans="1:12" ht="40.5" customHeight="1">
      <c r="A33" s="1634" t="s">
        <v>412</v>
      </c>
      <c r="B33" s="1642"/>
      <c r="C33" s="1642"/>
      <c r="D33" s="1674"/>
      <c r="E33" s="1641" t="s">
        <v>413</v>
      </c>
      <c r="F33" s="1642"/>
      <c r="G33" s="1642"/>
      <c r="H33" s="1642"/>
      <c r="I33" s="1642"/>
      <c r="J33" s="1642"/>
      <c r="K33" s="1642"/>
      <c r="L33" s="1643"/>
    </row>
    <row r="34" spans="1:12" ht="204" customHeight="1">
      <c r="A34" s="1675" t="s">
        <v>747</v>
      </c>
      <c r="B34" s="1649"/>
      <c r="C34" s="1649"/>
      <c r="D34" s="1676"/>
      <c r="E34" s="1648" t="s">
        <v>759</v>
      </c>
      <c r="F34" s="1689"/>
      <c r="G34" s="1689"/>
      <c r="H34" s="1689"/>
      <c r="I34" s="1689"/>
      <c r="J34" s="1689"/>
      <c r="K34" s="1689"/>
      <c r="L34" s="1690"/>
    </row>
    <row r="35" spans="1:12" ht="308.25" customHeight="1">
      <c r="A35" s="1675" t="s">
        <v>760</v>
      </c>
      <c r="B35" s="1658"/>
      <c r="C35" s="1658"/>
      <c r="D35" s="1688"/>
      <c r="E35" s="1648" t="s">
        <v>772</v>
      </c>
      <c r="F35" s="1649"/>
      <c r="G35" s="1649"/>
      <c r="H35" s="1649"/>
      <c r="I35" s="1649"/>
      <c r="J35" s="1649"/>
      <c r="K35" s="1649"/>
      <c r="L35" s="1650"/>
    </row>
    <row r="36" spans="1:12" ht="102" customHeight="1">
      <c r="A36" s="1675" t="s">
        <v>761</v>
      </c>
      <c r="B36" s="1658"/>
      <c r="C36" s="1658"/>
      <c r="D36" s="1688"/>
      <c r="E36" s="1648" t="s">
        <v>762</v>
      </c>
      <c r="F36" s="1649"/>
      <c r="G36" s="1649"/>
      <c r="H36" s="1649"/>
      <c r="I36" s="1649"/>
      <c r="J36" s="1649"/>
      <c r="K36" s="1649"/>
      <c r="L36" s="1650"/>
    </row>
    <row r="37" spans="1:12" ht="110.25" customHeight="1">
      <c r="A37" s="1675" t="s">
        <v>763</v>
      </c>
      <c r="B37" s="1658"/>
      <c r="C37" s="1658"/>
      <c r="D37" s="1688"/>
      <c r="E37" s="1648" t="s">
        <v>764</v>
      </c>
      <c r="F37" s="1649"/>
      <c r="G37" s="1649"/>
      <c r="H37" s="1649"/>
      <c r="I37" s="1649"/>
      <c r="J37" s="1649"/>
      <c r="K37" s="1649"/>
      <c r="L37" s="1650"/>
    </row>
    <row r="38" spans="1:12" ht="130.5" customHeight="1">
      <c r="A38" s="1675" t="s">
        <v>765</v>
      </c>
      <c r="B38" s="1658"/>
      <c r="C38" s="1658"/>
      <c r="D38" s="1688"/>
      <c r="E38" s="1651" t="s">
        <v>768</v>
      </c>
      <c r="F38" s="1652"/>
      <c r="G38" s="1652"/>
      <c r="H38" s="1652"/>
      <c r="I38" s="1652"/>
      <c r="J38" s="1652"/>
      <c r="K38" s="1652"/>
      <c r="L38" s="1653"/>
    </row>
    <row r="39" spans="1:12" ht="98.25" customHeight="1">
      <c r="A39" s="1675" t="s">
        <v>766</v>
      </c>
      <c r="B39" s="1649"/>
      <c r="C39" s="1649"/>
      <c r="D39" s="1676"/>
      <c r="E39" s="1657" t="s">
        <v>767</v>
      </c>
      <c r="F39" s="1658"/>
      <c r="G39" s="1658"/>
      <c r="H39" s="1658"/>
      <c r="I39" s="1658"/>
      <c r="J39" s="1658"/>
      <c r="K39" s="1658"/>
      <c r="L39" s="1659"/>
    </row>
    <row r="40" spans="1:12" ht="35.25" customHeight="1">
      <c r="A40" s="1675"/>
      <c r="B40" s="1649"/>
      <c r="C40" s="1649"/>
      <c r="D40" s="1676"/>
      <c r="E40" s="1657"/>
      <c r="F40" s="1658"/>
      <c r="G40" s="1658"/>
      <c r="H40" s="1658"/>
      <c r="I40" s="1658"/>
      <c r="J40" s="1658"/>
      <c r="K40" s="1658"/>
      <c r="L40" s="1659"/>
    </row>
    <row r="41" spans="1:12" ht="35.25" customHeight="1" hidden="1" outlineLevel="1">
      <c r="A41" s="1675"/>
      <c r="B41" s="1649"/>
      <c r="C41" s="1649"/>
      <c r="D41" s="1676"/>
      <c r="E41" s="1657"/>
      <c r="F41" s="1658"/>
      <c r="G41" s="1658"/>
      <c r="H41" s="1658"/>
      <c r="I41" s="1658"/>
      <c r="J41" s="1658"/>
      <c r="K41" s="1658"/>
      <c r="L41" s="1659"/>
    </row>
    <row r="42" spans="1:12" ht="35.25" customHeight="1" hidden="1" outlineLevel="1">
      <c r="A42" s="1675"/>
      <c r="B42" s="1649"/>
      <c r="C42" s="1649"/>
      <c r="D42" s="1676"/>
      <c r="E42" s="1657"/>
      <c r="F42" s="1658"/>
      <c r="G42" s="1658"/>
      <c r="H42" s="1658"/>
      <c r="I42" s="1658"/>
      <c r="J42" s="1658"/>
      <c r="K42" s="1658"/>
      <c r="L42" s="1659"/>
    </row>
    <row r="43" spans="1:12" ht="35.25" customHeight="1" hidden="1" outlineLevel="1">
      <c r="A43" s="1675"/>
      <c r="B43" s="1649"/>
      <c r="C43" s="1649"/>
      <c r="D43" s="1676"/>
      <c r="E43" s="1657"/>
      <c r="F43" s="1658"/>
      <c r="G43" s="1658"/>
      <c r="H43" s="1658"/>
      <c r="I43" s="1658"/>
      <c r="J43" s="1658"/>
      <c r="K43" s="1658"/>
      <c r="L43" s="1659"/>
    </row>
    <row r="44" spans="1:12" s="1167" customFormat="1" ht="12.75" customHeight="1" collapsed="1">
      <c r="A44" s="1161"/>
      <c r="B44" s="1162"/>
      <c r="C44" s="1162"/>
      <c r="D44" s="1163"/>
      <c r="E44" s="1164"/>
      <c r="F44" s="1165"/>
      <c r="G44" s="1165"/>
      <c r="H44" s="1165"/>
      <c r="I44" s="1165"/>
      <c r="J44" s="1165"/>
      <c r="K44" s="1165"/>
      <c r="L44" s="1166"/>
    </row>
    <row r="45" spans="1:12" ht="35.25" customHeight="1" hidden="1" outlineLevel="1">
      <c r="A45" s="1675"/>
      <c r="B45" s="1649"/>
      <c r="C45" s="1649"/>
      <c r="D45" s="1676"/>
      <c r="E45" s="1657"/>
      <c r="F45" s="1658"/>
      <c r="G45" s="1658"/>
      <c r="H45" s="1658"/>
      <c r="I45" s="1658"/>
      <c r="J45" s="1658"/>
      <c r="K45" s="1658"/>
      <c r="L45" s="1659"/>
    </row>
    <row r="46" spans="1:12" ht="35.25" customHeight="1" hidden="1" outlineLevel="1">
      <c r="A46" s="1675"/>
      <c r="B46" s="1649"/>
      <c r="C46" s="1649"/>
      <c r="D46" s="1676"/>
      <c r="E46" s="1657"/>
      <c r="F46" s="1658"/>
      <c r="G46" s="1658"/>
      <c r="H46" s="1658"/>
      <c r="I46" s="1658"/>
      <c r="J46" s="1658"/>
      <c r="K46" s="1658"/>
      <c r="L46" s="1659"/>
    </row>
    <row r="47" spans="1:12" ht="35.25" customHeight="1" hidden="1" outlineLevel="1">
      <c r="A47" s="1675"/>
      <c r="B47" s="1649"/>
      <c r="C47" s="1649"/>
      <c r="D47" s="1676"/>
      <c r="E47" s="1657"/>
      <c r="F47" s="1658"/>
      <c r="G47" s="1658"/>
      <c r="H47" s="1658"/>
      <c r="I47" s="1658"/>
      <c r="J47" s="1658"/>
      <c r="K47" s="1658"/>
      <c r="L47" s="1659"/>
    </row>
    <row r="48" spans="1:12" ht="14.25" collapsed="1">
      <c r="A48" s="537"/>
      <c r="B48" s="537"/>
      <c r="C48" s="537"/>
      <c r="D48" s="537"/>
      <c r="E48" s="537"/>
      <c r="F48" s="538"/>
      <c r="G48" s="538"/>
      <c r="H48" s="538"/>
      <c r="I48" s="538"/>
      <c r="J48" s="537"/>
      <c r="K48" s="537"/>
      <c r="L48" s="537"/>
    </row>
    <row r="49" ht="12.75">
      <c r="J49" s="539"/>
    </row>
    <row r="50" spans="1:12" s="91" customFormat="1" ht="25.5" customHeight="1">
      <c r="A50" s="1672" t="s">
        <v>492</v>
      </c>
      <c r="B50" s="1673"/>
      <c r="C50" s="1673"/>
      <c r="D50" s="1673"/>
      <c r="E50" s="1673"/>
      <c r="F50" s="1673"/>
      <c r="G50" s="1673"/>
      <c r="H50" s="1673"/>
      <c r="I50" s="1673"/>
      <c r="J50" s="1673"/>
      <c r="K50" s="1673"/>
      <c r="L50" s="1673"/>
    </row>
    <row r="51" spans="1:12" s="748" customFormat="1" ht="42" customHeight="1" thickBot="1">
      <c r="A51" s="1686" t="s">
        <v>189</v>
      </c>
      <c r="B51" s="1687"/>
      <c r="C51" s="1687"/>
      <c r="D51" s="1687"/>
      <c r="E51" s="1687"/>
      <c r="F51" s="1687"/>
      <c r="G51" s="1687"/>
      <c r="H51" s="1687"/>
      <c r="I51" s="1687"/>
      <c r="J51" s="1687"/>
      <c r="K51" s="1687"/>
      <c r="L51" s="1687"/>
    </row>
    <row r="52" spans="1:12" s="91" customFormat="1" ht="33.75" customHeight="1">
      <c r="A52" s="1684" t="s">
        <v>221</v>
      </c>
      <c r="B52" s="1685"/>
      <c r="C52" s="1685"/>
      <c r="D52" s="1685"/>
      <c r="E52" s="1359" t="s">
        <v>39</v>
      </c>
      <c r="F52" s="1359" t="s">
        <v>6</v>
      </c>
      <c r="G52" s="1681" t="s">
        <v>222</v>
      </c>
      <c r="H52" s="1682"/>
      <c r="I52" s="1682"/>
      <c r="J52" s="1682"/>
      <c r="K52" s="1682"/>
      <c r="L52" s="1683"/>
    </row>
    <row r="53" spans="1:12" s="91" customFormat="1" ht="31.5" customHeight="1">
      <c r="A53" s="1679" t="s">
        <v>411</v>
      </c>
      <c r="B53" s="1680"/>
      <c r="C53" s="1680"/>
      <c r="D53" s="1680"/>
      <c r="E53" s="1513"/>
      <c r="F53" s="1515" t="s">
        <v>773</v>
      </c>
      <c r="G53" s="1663" t="s">
        <v>774</v>
      </c>
      <c r="H53" s="1664"/>
      <c r="I53" s="1664"/>
      <c r="J53" s="1664"/>
      <c r="K53" s="1664"/>
      <c r="L53" s="1665"/>
    </row>
    <row r="54" spans="1:12" s="91" customFormat="1" ht="33" customHeight="1" thickBot="1">
      <c r="A54" s="1677" t="s">
        <v>220</v>
      </c>
      <c r="B54" s="1678"/>
      <c r="C54" s="1678"/>
      <c r="D54" s="1678"/>
      <c r="E54" s="1514">
        <v>41333</v>
      </c>
      <c r="F54" s="1516" t="s">
        <v>773</v>
      </c>
      <c r="G54" s="1660" t="s">
        <v>775</v>
      </c>
      <c r="H54" s="1661"/>
      <c r="I54" s="1661"/>
      <c r="J54" s="1661"/>
      <c r="K54" s="1661"/>
      <c r="L54" s="1662"/>
    </row>
    <row r="55" spans="1:11" ht="12.75">
      <c r="A55" s="3"/>
      <c r="B55" s="3"/>
      <c r="C55" s="3"/>
      <c r="D55" s="3"/>
      <c r="E55" s="3"/>
      <c r="F55" s="3"/>
      <c r="G55" s="31"/>
      <c r="H55" s="3"/>
      <c r="I55" s="3"/>
      <c r="J55" s="16"/>
      <c r="K55" s="3"/>
    </row>
    <row r="56" spans="1:12" ht="12.75">
      <c r="A56" s="3"/>
      <c r="B56" s="3"/>
      <c r="C56" s="3"/>
      <c r="D56" s="3"/>
      <c r="E56" s="3"/>
      <c r="F56" s="3"/>
      <c r="G56" s="31"/>
      <c r="H56" s="3"/>
      <c r="I56" s="3"/>
      <c r="J56" s="16"/>
      <c r="K56" s="3"/>
      <c r="L56" s="3"/>
    </row>
    <row r="57" spans="1:12" ht="12.75">
      <c r="A57" s="3"/>
      <c r="B57" s="3"/>
      <c r="C57" s="3"/>
      <c r="D57" s="3"/>
      <c r="E57" s="3"/>
      <c r="F57" s="3"/>
      <c r="G57" s="31"/>
      <c r="H57" s="3"/>
      <c r="I57" s="3"/>
      <c r="J57" s="16"/>
      <c r="K57" s="3"/>
      <c r="L57" s="3"/>
    </row>
    <row r="58" ht="12.75">
      <c r="J58" s="539"/>
    </row>
    <row r="59" ht="12.75">
      <c r="J59" s="539"/>
    </row>
    <row r="60" ht="12.75">
      <c r="J60" s="539"/>
    </row>
    <row r="61" ht="12.75">
      <c r="J61" s="539"/>
    </row>
  </sheetData>
  <sheetProtection formatCells="0" formatColumns="0" formatRows="0" insertRows="0"/>
  <mergeCells count="75">
    <mergeCell ref="E45:L45"/>
    <mergeCell ref="A41:D41"/>
    <mergeCell ref="A40:D40"/>
    <mergeCell ref="E40:L40"/>
    <mergeCell ref="A37:D37"/>
    <mergeCell ref="A38:D38"/>
    <mergeCell ref="E37:L37"/>
    <mergeCell ref="E38:L38"/>
    <mergeCell ref="A39:D39"/>
    <mergeCell ref="E33:L33"/>
    <mergeCell ref="A22:E22"/>
    <mergeCell ref="G22:L22"/>
    <mergeCell ref="A23:E23"/>
    <mergeCell ref="G23:L23"/>
    <mergeCell ref="A24:E24"/>
    <mergeCell ref="G27:L27"/>
    <mergeCell ref="A25:L25"/>
    <mergeCell ref="E34:L34"/>
    <mergeCell ref="A34:D34"/>
    <mergeCell ref="A47:D47"/>
    <mergeCell ref="E41:L41"/>
    <mergeCell ref="A42:D42"/>
    <mergeCell ref="E42:L42"/>
    <mergeCell ref="A43:D43"/>
    <mergeCell ref="E39:L39"/>
    <mergeCell ref="A36:D36"/>
    <mergeCell ref="A45:D45"/>
    <mergeCell ref="G21:L21"/>
    <mergeCell ref="A54:D54"/>
    <mergeCell ref="A50:L50"/>
    <mergeCell ref="A53:D53"/>
    <mergeCell ref="G52:L52"/>
    <mergeCell ref="A52:D52"/>
    <mergeCell ref="A51:L51"/>
    <mergeCell ref="E36:L36"/>
    <mergeCell ref="E35:L35"/>
    <mergeCell ref="A35:D35"/>
    <mergeCell ref="E47:L47"/>
    <mergeCell ref="G54:L54"/>
    <mergeCell ref="G53:L53"/>
    <mergeCell ref="A28:E28"/>
    <mergeCell ref="A31:L31"/>
    <mergeCell ref="A30:L30"/>
    <mergeCell ref="A33:D33"/>
    <mergeCell ref="E43:L43"/>
    <mergeCell ref="A46:D46"/>
    <mergeCell ref="E46:L46"/>
    <mergeCell ref="G20:L20"/>
    <mergeCell ref="G28:L28"/>
    <mergeCell ref="G19:L19"/>
    <mergeCell ref="A20:E20"/>
    <mergeCell ref="A18:E18"/>
    <mergeCell ref="A21:E21"/>
    <mergeCell ref="G24:L24"/>
    <mergeCell ref="A26:E26"/>
    <mergeCell ref="G26:L26"/>
    <mergeCell ref="A27:E27"/>
    <mergeCell ref="A17:E17"/>
    <mergeCell ref="A19:E19"/>
    <mergeCell ref="G17:L17"/>
    <mergeCell ref="G18:L18"/>
    <mergeCell ref="G14:L14"/>
    <mergeCell ref="G15:L15"/>
    <mergeCell ref="A14:E14"/>
    <mergeCell ref="A16:E16"/>
    <mergeCell ref="A15:E15"/>
    <mergeCell ref="G16:L16"/>
    <mergeCell ref="A1:G1"/>
    <mergeCell ref="A3:C3"/>
    <mergeCell ref="D3:G3"/>
    <mergeCell ref="D6:G6"/>
    <mergeCell ref="A13:E13"/>
    <mergeCell ref="A12:L12"/>
    <mergeCell ref="A11:L11"/>
    <mergeCell ref="G13:L13"/>
  </mergeCells>
  <conditionalFormatting sqref="C50:E50">
    <cfRule type="cellIs" priority="13" dxfId="4" operator="notEqual" stopIfTrue="1">
      <formula>B50</formula>
    </cfRule>
    <cfRule type="cellIs" priority="14" dxfId="22" operator="notEqual" stopIfTrue="1">
      <formula>A50</formula>
    </cfRule>
  </conditionalFormatting>
  <conditionalFormatting sqref="B50 B53:B54">
    <cfRule type="cellIs" priority="11" dxfId="4" operator="notEqual" stopIfTrue="1">
      <formula>A50</formula>
    </cfRule>
    <cfRule type="cellIs" priority="12" dxfId="22" operator="notEqual" stopIfTrue="1">
      <formula>'PR_Grant Management_2'!#REF!</formula>
    </cfRule>
  </conditionalFormatting>
  <conditionalFormatting sqref="A50 A52:A54 A29">
    <cfRule type="cellIs" priority="9" dxfId="4" operator="notEqual" stopIfTrue="1">
      <formula>'PR_Grant Management_2'!#REF!</formula>
    </cfRule>
    <cfRule type="cellIs" priority="10" dxfId="22" operator="notEqual" stopIfTrue="1">
      <formula>'PR_Grant Management_2'!#REF!</formula>
    </cfRule>
  </conditionalFormatting>
  <conditionalFormatting sqref="A48 D48:I48">
    <cfRule type="cellIs" priority="8" dxfId="21" operator="notEqual" stopIfTrue="1">
      <formula>'PR_Grant Management_2'!#REF!</formula>
    </cfRule>
  </conditionalFormatting>
  <conditionalFormatting sqref="A26:C28 A14:C24">
    <cfRule type="cellIs" priority="36" dxfId="4" operator="notEqual" stopIfTrue="1">
      <formula>'PR_Grant Management_2'!#REF!</formula>
    </cfRule>
  </conditionalFormatting>
  <conditionalFormatting sqref="A14:C16">
    <cfRule type="cellIs" priority="1" dxfId="4" operator="notEqual" stopIfTrue="1">
      <formula>'[5]PR_Grant Management_2'!#REF!</formula>
    </cfRule>
  </conditionalFormatting>
  <dataValidations count="4">
    <dataValidation type="date" allowBlank="1" showInputMessage="1" showErrorMessage="1" sqref="E53:E54">
      <formula1>39814</formula1>
      <formula2>43831</formula2>
    </dataValidation>
    <dataValidation type="list" allowBlank="1" showInputMessage="1" showErrorMessage="1" sqref="F53:F54">
      <formula1>"Select,Submitted to GF, Preparation on track, Overdue"</formula1>
    </dataValidation>
    <dataValidation type="list" allowBlank="1" showInputMessage="1" showErrorMessage="1" sqref="D2:H2">
      <formula1>"Select,USD,EUR"</formula1>
    </dataValidation>
    <dataValidation type="list" allowBlank="1" showInputMessage="1" showErrorMessage="1" sqref="F26:F28 F14:F24">
      <formula1>"Select,Met,Unmet - In Progress,Unmet - Not started"</formula1>
    </dataValidation>
  </dataValidations>
  <printOptions horizontalCentered="1"/>
  <pageMargins left="0.5511811023622047" right="0.5511811023622047" top="0.3937007874015748" bottom="0.5905511811023623" header="0.5118110236220472" footer="0.5118110236220472"/>
  <pageSetup cellComments="asDisplayed" fitToHeight="0" fitToWidth="1" horizontalDpi="600" verticalDpi="600" orientation="landscape" paperSize="9" scale="63" r:id="rId1"/>
  <headerFooter alignWithMargins="0">
    <oddFooter>&amp;L&amp;9&amp;F&amp;C&amp;A&amp;R&amp;9Page &amp;P of &amp;N</oddFooter>
  </headerFooter>
  <rowBreaks count="1" manualBreakCount="1">
    <brk id="29" max="11" man="1"/>
  </rowBreaks>
</worksheet>
</file>

<file path=xl/worksheets/sheet5.xml><?xml version="1.0" encoding="utf-8"?>
<worksheet xmlns="http://schemas.openxmlformats.org/spreadsheetml/2006/main" xmlns:r="http://schemas.openxmlformats.org/officeDocument/2006/relationships">
  <sheetPr>
    <tabColor indexed="11"/>
    <pageSetUpPr fitToPage="1"/>
  </sheetPr>
  <dimension ref="A1:N21"/>
  <sheetViews>
    <sheetView showGridLines="0" view="pageBreakPreview" zoomScale="70" zoomScaleNormal="55" zoomScaleSheetLayoutView="70" zoomScalePageLayoutView="0" workbookViewId="0" topLeftCell="C1">
      <selection activeCell="H22" sqref="H22"/>
    </sheetView>
  </sheetViews>
  <sheetFormatPr defaultColWidth="9.140625" defaultRowHeight="12.75"/>
  <cols>
    <col min="1" max="1" width="15.00390625" style="72" customWidth="1"/>
    <col min="2" max="2" width="21.00390625" style="72" customWidth="1"/>
    <col min="3" max="3" width="19.28125" style="72" customWidth="1"/>
    <col min="4" max="4" width="22.140625" style="72" customWidth="1"/>
    <col min="5" max="5" width="19.28125" style="72" customWidth="1"/>
    <col min="6" max="6" width="26.421875" style="72" customWidth="1"/>
    <col min="7" max="7" width="95.140625" style="72" customWidth="1"/>
    <col min="8" max="8" width="20.57421875" style="539" customWidth="1"/>
    <col min="9" max="9" width="20.57421875" style="72" customWidth="1"/>
    <col min="10" max="10" width="19.28125" style="72" customWidth="1"/>
    <col min="11" max="11" width="90.57421875" style="72" customWidth="1"/>
    <col min="12" max="16384" width="9.140625" style="72" customWidth="1"/>
  </cols>
  <sheetData>
    <row r="1" spans="1:12" ht="25.5" customHeight="1">
      <c r="A1" s="1694" t="s">
        <v>61</v>
      </c>
      <c r="B1" s="1694"/>
      <c r="C1" s="1694"/>
      <c r="D1" s="1694"/>
      <c r="E1" s="1694"/>
      <c r="F1" s="1694"/>
      <c r="G1" s="1694"/>
      <c r="H1" s="1"/>
      <c r="I1" s="2"/>
      <c r="J1" s="3"/>
      <c r="K1" s="3"/>
      <c r="L1" s="3"/>
    </row>
    <row r="2" spans="1:12" s="63" customFormat="1" ht="27" customHeight="1" thickBot="1">
      <c r="A2" s="98" t="s">
        <v>157</v>
      </c>
      <c r="B2" s="10"/>
      <c r="C2" s="10"/>
      <c r="D2" s="36"/>
      <c r="E2" s="10"/>
      <c r="F2" s="10"/>
      <c r="G2" s="3"/>
      <c r="H2" s="11"/>
      <c r="I2" s="10"/>
      <c r="J2" s="12"/>
      <c r="K2" s="12"/>
      <c r="L2" s="13"/>
    </row>
    <row r="3" spans="1:12" s="73" customFormat="1" ht="28.5" customHeight="1" thickBot="1">
      <c r="A3" s="1576" t="s">
        <v>70</v>
      </c>
      <c r="B3" s="1614"/>
      <c r="C3" s="1614"/>
      <c r="D3" s="1702" t="str">
        <f>IF('PR_Programmatic Progress_1A'!C7="","",'PR_Programmatic Progress_1A'!C7)</f>
        <v>MNT-910-G03-H</v>
      </c>
      <c r="E3" s="1617"/>
      <c r="F3" s="1617"/>
      <c r="G3" s="1618"/>
      <c r="H3" s="4"/>
      <c r="I3" s="4"/>
      <c r="J3" s="4"/>
      <c r="K3" s="4"/>
      <c r="L3" s="4"/>
    </row>
    <row r="4" spans="1:12" s="73" customFormat="1" ht="15" customHeight="1">
      <c r="A4" s="493" t="s">
        <v>274</v>
      </c>
      <c r="B4" s="513"/>
      <c r="C4" s="513"/>
      <c r="D4" s="1282" t="s">
        <v>280</v>
      </c>
      <c r="E4" s="505" t="str">
        <f>IF('PR_Programmatic Progress_1A'!D12="Select","",'PR_Programmatic Progress_1A'!D12)</f>
        <v>Semester</v>
      </c>
      <c r="F4" s="5" t="s">
        <v>281</v>
      </c>
      <c r="G4" s="47">
        <f>IF('PR_Programmatic Progress_1A'!F12="Select","",'PR_Programmatic Progress_1A'!F12)</f>
        <v>6</v>
      </c>
      <c r="H4" s="4"/>
      <c r="I4" s="4"/>
      <c r="J4" s="4"/>
      <c r="K4" s="4"/>
      <c r="L4" s="4"/>
    </row>
    <row r="5" spans="1:12" s="73" customFormat="1" ht="15" customHeight="1">
      <c r="A5" s="514" t="s">
        <v>275</v>
      </c>
      <c r="B5" s="40"/>
      <c r="C5" s="40"/>
      <c r="D5" s="1283" t="s">
        <v>243</v>
      </c>
      <c r="E5" s="520">
        <f>IF('PR_Programmatic Progress_1A'!D13="","",'PR_Programmatic Progress_1A'!D13)</f>
        <v>41275</v>
      </c>
      <c r="F5" s="5" t="s">
        <v>261</v>
      </c>
      <c r="G5" s="521">
        <f>IF('PR_Programmatic Progress_1A'!F13="","",'PR_Programmatic Progress_1A'!F13)</f>
        <v>41455</v>
      </c>
      <c r="H5" s="4"/>
      <c r="I5" s="4"/>
      <c r="J5" s="4"/>
      <c r="K5" s="4"/>
      <c r="L5" s="4"/>
    </row>
    <row r="6" spans="1:12" s="73" customFormat="1" ht="15" customHeight="1">
      <c r="A6" s="1276" t="s">
        <v>276</v>
      </c>
      <c r="B6" s="1277"/>
      <c r="C6" s="1280"/>
      <c r="D6" s="1706">
        <f>IF('PR_Programmatic Progress_1A'!C14="Select","",'PR_Programmatic Progress_1A'!C14)</f>
        <v>6</v>
      </c>
      <c r="E6" s="1707"/>
      <c r="F6" s="1707"/>
      <c r="G6" s="1708"/>
      <c r="H6" s="4"/>
      <c r="I6" s="4"/>
      <c r="J6" s="4"/>
      <c r="K6" s="4"/>
      <c r="L6" s="4"/>
    </row>
    <row r="7" spans="1:12" s="73" customFormat="1" ht="15" customHeight="1" thickBot="1">
      <c r="A7" s="1278" t="s">
        <v>242</v>
      </c>
      <c r="B7" s="1279"/>
      <c r="C7" s="1281"/>
      <c r="D7" s="1709" t="str">
        <f>IF('PR_Programmatic Progress_1A'!C10="Select","",'PR_Programmatic Progress_1A'!C10)</f>
        <v>EUR</v>
      </c>
      <c r="E7" s="1710"/>
      <c r="F7" s="1710"/>
      <c r="G7" s="1711"/>
      <c r="H7" s="4"/>
      <c r="I7" s="4"/>
      <c r="J7" s="4"/>
      <c r="K7" s="4"/>
      <c r="L7" s="4"/>
    </row>
    <row r="8" spans="1:12" s="63" customFormat="1" ht="15.75" customHeight="1">
      <c r="A8" s="10"/>
      <c r="B8" s="10"/>
      <c r="C8" s="10"/>
      <c r="D8" s="36"/>
      <c r="E8" s="10"/>
      <c r="F8" s="12"/>
      <c r="G8" s="11"/>
      <c r="H8" s="10"/>
      <c r="I8" s="12"/>
      <c r="J8" s="12"/>
      <c r="K8" s="13"/>
      <c r="L8" s="13"/>
    </row>
    <row r="9" spans="1:12" s="749" customFormat="1" ht="27" customHeight="1">
      <c r="A9" s="1695" t="s">
        <v>306</v>
      </c>
      <c r="B9" s="1695"/>
      <c r="C9" s="1695"/>
      <c r="D9" s="1695"/>
      <c r="E9" s="1695"/>
      <c r="F9" s="1695"/>
      <c r="G9" s="1695"/>
      <c r="H9" s="1695"/>
      <c r="I9" s="1695"/>
      <c r="J9" s="1695"/>
      <c r="K9" s="527"/>
      <c r="L9" s="540"/>
    </row>
    <row r="10" spans="1:12" s="749" customFormat="1" ht="27" customHeight="1" thickBot="1">
      <c r="A10" s="734" t="s">
        <v>132</v>
      </c>
      <c r="B10" s="733"/>
      <c r="C10" s="733"/>
      <c r="D10" s="733"/>
      <c r="E10" s="733"/>
      <c r="F10" s="733"/>
      <c r="G10" s="733"/>
      <c r="H10" s="733"/>
      <c r="I10" s="733"/>
      <c r="J10" s="733"/>
      <c r="K10" s="527"/>
      <c r="L10" s="540"/>
    </row>
    <row r="11" spans="1:12" s="63" customFormat="1" ht="75" customHeight="1">
      <c r="A11" s="1684"/>
      <c r="B11" s="1681"/>
      <c r="C11" s="501" t="s">
        <v>248</v>
      </c>
      <c r="D11" s="501" t="s">
        <v>64</v>
      </c>
      <c r="E11" s="181" t="s">
        <v>249</v>
      </c>
      <c r="F11" s="1698" t="s">
        <v>250</v>
      </c>
      <c r="G11" s="1699"/>
      <c r="H11" s="501" t="s">
        <v>52</v>
      </c>
      <c r="I11" s="501" t="s">
        <v>65</v>
      </c>
      <c r="J11" s="501" t="s">
        <v>249</v>
      </c>
      <c r="K11" s="182" t="s">
        <v>250</v>
      </c>
      <c r="L11" s="13"/>
    </row>
    <row r="12" spans="1:12" s="63" customFormat="1" ht="75" customHeight="1">
      <c r="A12" s="1696" t="s">
        <v>453</v>
      </c>
      <c r="B12" s="1697"/>
      <c r="C12" s="484">
        <f>C13+C14</f>
        <v>276279</v>
      </c>
      <c r="D12" s="484">
        <f>D13+D14</f>
        <v>331229.62077210005</v>
      </c>
      <c r="E12" s="479">
        <f>IF(C12="",IF(D12="","",C12-D12),C12-D12)</f>
        <v>-54950.620772100054</v>
      </c>
      <c r="F12" s="1715"/>
      <c r="G12" s="1716"/>
      <c r="H12" s="484">
        <f>H13+H14</f>
        <v>2892767</v>
      </c>
      <c r="I12" s="484">
        <f>I13+I14</f>
        <v>2775663.5899521</v>
      </c>
      <c r="J12" s="479">
        <f>IF(H12="",IF(I12="","",H12-I12),H12-I12)</f>
        <v>117103.41004789993</v>
      </c>
      <c r="K12" s="377"/>
      <c r="L12" s="13"/>
    </row>
    <row r="13" spans="1:12" s="63" customFormat="1" ht="327.75" customHeight="1">
      <c r="A13" s="1703" t="s">
        <v>251</v>
      </c>
      <c r="B13" s="1704"/>
      <c r="C13" s="471">
        <v>70374</v>
      </c>
      <c r="D13" s="471">
        <v>116512.51077210007</v>
      </c>
      <c r="E13" s="479">
        <f>IF(C13="",IF(D13="",0,C13-D13),C13-D13)</f>
        <v>-46138.51077210007</v>
      </c>
      <c r="F13" s="1719" t="s">
        <v>777</v>
      </c>
      <c r="G13" s="1720"/>
      <c r="H13" s="471">
        <v>1092817</v>
      </c>
      <c r="I13" s="471">
        <v>988602.0798820999</v>
      </c>
      <c r="J13" s="479">
        <f>IF(H13="",IF(I13="",0,H13-I13),H13-I13)</f>
        <v>104214.92011790012</v>
      </c>
      <c r="K13" s="884" t="s">
        <v>778</v>
      </c>
      <c r="L13" s="13"/>
    </row>
    <row r="14" spans="1:12" s="63" customFormat="1" ht="297.75" customHeight="1">
      <c r="A14" s="1703" t="s">
        <v>252</v>
      </c>
      <c r="B14" s="1704"/>
      <c r="C14" s="471">
        <v>205905</v>
      </c>
      <c r="D14" s="471">
        <v>214717.11000000002</v>
      </c>
      <c r="E14" s="479">
        <f>IF(C14="",IF(D14="",0,C14-D14),C14-D14)</f>
        <v>-8812.110000000015</v>
      </c>
      <c r="F14" s="1648" t="s">
        <v>776</v>
      </c>
      <c r="G14" s="1721"/>
      <c r="H14" s="471">
        <v>1799950</v>
      </c>
      <c r="I14" s="471">
        <v>1787061.51007</v>
      </c>
      <c r="J14" s="479">
        <f>IF(H14="",IF(I14="",0,H14-I14),H14-I14)</f>
        <v>12888.489929999923</v>
      </c>
      <c r="K14" s="884" t="s">
        <v>779</v>
      </c>
      <c r="L14" s="13"/>
    </row>
    <row r="15" spans="1:14" s="751" customFormat="1" ht="18.75" customHeight="1" thickBot="1">
      <c r="A15" s="481"/>
      <c r="B15" s="481"/>
      <c r="C15" s="482"/>
      <c r="D15" s="482"/>
      <c r="E15" s="483"/>
      <c r="F15" s="541"/>
      <c r="G15" s="541"/>
      <c r="H15" s="482"/>
      <c r="I15" s="482"/>
      <c r="J15" s="483"/>
      <c r="K15" s="541"/>
      <c r="L15" s="190"/>
      <c r="M15" s="750"/>
      <c r="N15" s="750"/>
    </row>
    <row r="16" spans="1:12" s="63" customFormat="1" ht="91.5" customHeight="1">
      <c r="A16" s="1684"/>
      <c r="B16" s="1681"/>
      <c r="C16" s="501" t="s">
        <v>415</v>
      </c>
      <c r="D16" s="501" t="s">
        <v>64</v>
      </c>
      <c r="E16" s="181" t="s">
        <v>249</v>
      </c>
      <c r="F16" s="1641" t="s">
        <v>250</v>
      </c>
      <c r="G16" s="1674"/>
      <c r="H16" s="501" t="s">
        <v>52</v>
      </c>
      <c r="I16" s="501" t="s">
        <v>65</v>
      </c>
      <c r="J16" s="501" t="s">
        <v>249</v>
      </c>
      <c r="K16" s="183" t="s">
        <v>250</v>
      </c>
      <c r="L16" s="37"/>
    </row>
    <row r="17" spans="1:12" s="63" customFormat="1" ht="78.75" customHeight="1">
      <c r="A17" s="1679" t="s">
        <v>53</v>
      </c>
      <c r="B17" s="1705"/>
      <c r="C17" s="479">
        <f>C18+C19</f>
        <v>0</v>
      </c>
      <c r="D17" s="479">
        <f>D18+D19</f>
        <v>34408.74108</v>
      </c>
      <c r="E17" s="479">
        <f>IF(C17="",IF(D17="","",C17-D17),C17-D17)</f>
        <v>-34408.74108</v>
      </c>
      <c r="F17" s="1717"/>
      <c r="G17" s="1718"/>
      <c r="H17" s="487">
        <f>H18+H19</f>
        <v>281347</v>
      </c>
      <c r="I17" s="487">
        <f>I18+I19</f>
        <v>275895.87101999996</v>
      </c>
      <c r="J17" s="487">
        <f>IF(H17="",IF(I17="","",H17-I17),H17-I17)</f>
        <v>5451.128980000038</v>
      </c>
      <c r="K17" s="545"/>
      <c r="L17" s="37"/>
    </row>
    <row r="18" spans="1:12" s="63" customFormat="1" ht="69.75" customHeight="1">
      <c r="A18" s="1700" t="s">
        <v>40</v>
      </c>
      <c r="B18" s="1701"/>
      <c r="C18" s="471">
        <v>0</v>
      </c>
      <c r="D18" s="471">
        <v>0</v>
      </c>
      <c r="E18" s="485">
        <f>IF(C18="",IF(D18="",0,C18-D18),C18-D18)</f>
        <v>0</v>
      </c>
      <c r="F18" s="1648"/>
      <c r="G18" s="1676"/>
      <c r="H18" s="471"/>
      <c r="I18" s="471"/>
      <c r="J18" s="487">
        <f>IF(H18="",IF(I18="",0,H18-I18),H18-I18)</f>
        <v>0</v>
      </c>
      <c r="K18" s="885"/>
      <c r="L18" s="528"/>
    </row>
    <row r="19" spans="1:12" s="63" customFormat="1" ht="94.5" customHeight="1" thickBot="1">
      <c r="A19" s="1713" t="s">
        <v>41</v>
      </c>
      <c r="B19" s="1714"/>
      <c r="C19" s="472">
        <v>0</v>
      </c>
      <c r="D19" s="472">
        <v>34408.74108</v>
      </c>
      <c r="E19" s="485">
        <f>IF(C19="",IF(D19="",0,C19-D19),C19-D19)</f>
        <v>-34408.74108</v>
      </c>
      <c r="F19" s="1654" t="s">
        <v>780</v>
      </c>
      <c r="G19" s="1712"/>
      <c r="H19" s="472">
        <v>281347</v>
      </c>
      <c r="I19" s="472">
        <v>275895.87101999996</v>
      </c>
      <c r="J19" s="486">
        <f>IF(H19="",IF(I19="",0,H19-I19),H19-I19)</f>
        <v>5451.128980000038</v>
      </c>
      <c r="K19" s="886" t="s">
        <v>781</v>
      </c>
      <c r="L19" s="528"/>
    </row>
    <row r="20" spans="1:12" s="63" customFormat="1" ht="10.5" customHeight="1">
      <c r="A20" s="173"/>
      <c r="B20" s="178"/>
      <c r="C20" s="187"/>
      <c r="D20" s="187"/>
      <c r="E20" s="187"/>
      <c r="F20" s="179"/>
      <c r="G20" s="542"/>
      <c r="H20" s="187"/>
      <c r="I20" s="187"/>
      <c r="J20" s="187"/>
      <c r="K20" s="187"/>
      <c r="L20" s="528"/>
    </row>
    <row r="21" spans="1:12" ht="19.5" customHeight="1">
      <c r="A21" s="173"/>
      <c r="B21" s="543"/>
      <c r="C21" s="543"/>
      <c r="D21" s="543"/>
      <c r="E21" s="543"/>
      <c r="F21" s="543"/>
      <c r="G21" s="543"/>
      <c r="H21" s="544"/>
      <c r="I21" s="543"/>
      <c r="J21" s="543"/>
      <c r="K21" s="543"/>
      <c r="L21" s="3"/>
    </row>
  </sheetData>
  <sheetProtection password="92D1" sheet="1" formatCells="0" formatColumns="0" formatRows="0"/>
  <mergeCells count="22">
    <mergeCell ref="F19:G19"/>
    <mergeCell ref="A19:B19"/>
    <mergeCell ref="F16:G16"/>
    <mergeCell ref="F12:G12"/>
    <mergeCell ref="F17:G17"/>
    <mergeCell ref="F13:G13"/>
    <mergeCell ref="A14:B14"/>
    <mergeCell ref="F14:G14"/>
    <mergeCell ref="F18:G18"/>
    <mergeCell ref="A16:B16"/>
    <mergeCell ref="A18:B18"/>
    <mergeCell ref="D3:G3"/>
    <mergeCell ref="A13:B13"/>
    <mergeCell ref="A17:B17"/>
    <mergeCell ref="D6:G6"/>
    <mergeCell ref="D7:G7"/>
    <mergeCell ref="A1:G1"/>
    <mergeCell ref="A9:J9"/>
    <mergeCell ref="A12:B12"/>
    <mergeCell ref="A11:B11"/>
    <mergeCell ref="F11:G11"/>
    <mergeCell ref="A3:C3"/>
  </mergeCells>
  <conditionalFormatting sqref="J20 E15:E16 J15 K17:K20 F16:F17 C20:G20 H13:I14 C17:D19 H17:I20 C13:D14">
    <cfRule type="cellIs" priority="7" dxfId="13" operator="lessThan" stopIfTrue="1">
      <formula>0</formula>
    </cfRule>
  </conditionalFormatting>
  <conditionalFormatting sqref="I20:K20 E15:E16 J15:J16 F16:F17 H17:H20 K17:K19 C20:G20 H18:I19">
    <cfRule type="cellIs" priority="6" dxfId="12" operator="lessThan" stopIfTrue="1">
      <formula>0</formula>
    </cfRule>
  </conditionalFormatting>
  <dataValidations count="1">
    <dataValidation type="list" allowBlank="1" showInputMessage="1" showErrorMessage="1" sqref="C2:F2">
      <formula1>"Select,USD,EUR"</formula1>
    </dataValidation>
  </dataValidations>
  <printOptions horizontalCentered="1"/>
  <pageMargins left="0.7480314960629921" right="0.7480314960629921" top="0.3937007874015748" bottom="0.3937007874015748" header="0.5118110236220472" footer="0.5118110236220472"/>
  <pageSetup cellComments="asDisplayed" fitToHeight="0" fitToWidth="1" horizontalDpi="600" verticalDpi="600" orientation="landscape" paperSize="9" scale="35" r:id="rId1"/>
  <headerFooter alignWithMargins="0">
    <oddFooter>&amp;L&amp;9&amp;F&amp;C&amp;A&amp;R&amp;9Page &amp;P of &amp;N</oddFooter>
  </headerFooter>
</worksheet>
</file>

<file path=xl/worksheets/sheet6.xml><?xml version="1.0" encoding="utf-8"?>
<worksheet xmlns="http://schemas.openxmlformats.org/spreadsheetml/2006/main" xmlns:r="http://schemas.openxmlformats.org/officeDocument/2006/relationships">
  <sheetPr>
    <tabColor indexed="11"/>
    <pageSetUpPr fitToPage="1"/>
  </sheetPr>
  <dimension ref="A1:Z96"/>
  <sheetViews>
    <sheetView view="pageBreakPreview" zoomScaleNormal="55" zoomScaleSheetLayoutView="100" zoomScalePageLayoutView="0" workbookViewId="0" topLeftCell="A77">
      <selection activeCell="E92" sqref="E92"/>
    </sheetView>
  </sheetViews>
  <sheetFormatPr defaultColWidth="9.140625" defaultRowHeight="12.75"/>
  <cols>
    <col min="1" max="7" width="18.140625" style="978" customWidth="1"/>
    <col min="8" max="8" width="47.28125" style="978" customWidth="1"/>
    <col min="9" max="11" width="18.140625" style="978" customWidth="1"/>
    <col min="12" max="12" width="42.8515625" style="978" customWidth="1"/>
    <col min="13" max="13" width="4.28125" style="978" customWidth="1"/>
    <col min="14" max="15" width="9.140625" style="978" customWidth="1"/>
    <col min="16" max="26" width="0" style="978" hidden="1" customWidth="1"/>
    <col min="27" max="16384" width="9.140625" style="978" customWidth="1"/>
  </cols>
  <sheetData>
    <row r="1" spans="1:13" ht="18">
      <c r="A1" s="1742" t="s">
        <v>493</v>
      </c>
      <c r="B1" s="1742"/>
      <c r="C1" s="1742"/>
      <c r="D1" s="1742"/>
      <c r="E1" s="1742"/>
      <c r="F1" s="1742"/>
      <c r="G1" s="911"/>
      <c r="H1" s="911"/>
      <c r="I1" s="912"/>
      <c r="J1" s="912"/>
      <c r="K1" s="912"/>
      <c r="L1" s="976"/>
      <c r="M1" s="977"/>
    </row>
    <row r="2" spans="1:13" ht="7.5" customHeight="1" thickBot="1">
      <c r="A2" s="72"/>
      <c r="B2" s="72"/>
      <c r="C2" s="72"/>
      <c r="D2" s="913"/>
      <c r="E2" s="454"/>
      <c r="F2" s="914"/>
      <c r="G2" s="524"/>
      <c r="H2" s="72"/>
      <c r="I2" s="912"/>
      <c r="J2" s="912"/>
      <c r="K2" s="912"/>
      <c r="L2" s="976"/>
      <c r="M2" s="977"/>
    </row>
    <row r="3" spans="1:13" ht="12.75">
      <c r="A3" s="1743" t="s">
        <v>75</v>
      </c>
      <c r="B3" s="1744"/>
      <c r="C3" s="1745" t="str">
        <f>'PR_Programmatic Progress_1A'!C5:F5</f>
        <v>Montenegro</v>
      </c>
      <c r="D3" s="1746"/>
      <c r="E3" s="454"/>
      <c r="F3" s="1747" t="s">
        <v>76</v>
      </c>
      <c r="G3" s="1748"/>
      <c r="H3" s="1748"/>
      <c r="I3" s="912"/>
      <c r="J3" s="912"/>
      <c r="K3" s="912"/>
      <c r="L3" s="976"/>
      <c r="M3" s="977"/>
    </row>
    <row r="4" spans="1:13" ht="12.75">
      <c r="A4" s="1749" t="s">
        <v>77</v>
      </c>
      <c r="B4" s="1750"/>
      <c r="C4" s="1751" t="str">
        <f>'PR_Programmatic Progress_1A'!C7:F7</f>
        <v>MNT-910-G03-H</v>
      </c>
      <c r="D4" s="1752"/>
      <c r="E4" s="454"/>
      <c r="F4" s="1748"/>
      <c r="G4" s="1748"/>
      <c r="H4" s="1748"/>
      <c r="I4" s="912"/>
      <c r="J4" s="912"/>
      <c r="K4" s="912"/>
      <c r="L4" s="976"/>
      <c r="M4" s="977"/>
    </row>
    <row r="5" spans="1:13" ht="12.75">
      <c r="A5" s="1749" t="s">
        <v>78</v>
      </c>
      <c r="B5" s="1750"/>
      <c r="C5" s="1751" t="str">
        <f>'PR_Programmatic Progress_1A'!C8:F8</f>
        <v>UNDP</v>
      </c>
      <c r="D5" s="1752"/>
      <c r="E5" s="454"/>
      <c r="F5" s="1304" t="s">
        <v>609</v>
      </c>
      <c r="G5" s="524"/>
      <c r="H5" s="72"/>
      <c r="I5" s="912"/>
      <c r="J5" s="912"/>
      <c r="K5" s="912"/>
      <c r="L5" s="976"/>
      <c r="M5" s="977"/>
    </row>
    <row r="6" spans="1:13" ht="13.5" thickBot="1">
      <c r="A6" s="1754" t="s">
        <v>1</v>
      </c>
      <c r="B6" s="1755"/>
      <c r="C6" s="1756" t="s">
        <v>653</v>
      </c>
      <c r="D6" s="1757"/>
      <c r="E6" s="454"/>
      <c r="F6" s="914"/>
      <c r="G6" s="524"/>
      <c r="H6" s="72"/>
      <c r="I6" s="912"/>
      <c r="J6" s="912"/>
      <c r="K6" s="912"/>
      <c r="L6" s="976"/>
      <c r="M6" s="977"/>
    </row>
    <row r="7" spans="1:13" ht="12.75">
      <c r="A7" s="1758"/>
      <c r="B7" s="1758"/>
      <c r="C7" s="72"/>
      <c r="D7" s="72"/>
      <c r="E7" s="72"/>
      <c r="F7" s="72"/>
      <c r="G7" s="915" t="s">
        <v>80</v>
      </c>
      <c r="H7" s="976"/>
      <c r="I7" s="912"/>
      <c r="J7" s="912"/>
      <c r="K7" s="915" t="s">
        <v>80</v>
      </c>
      <c r="L7" s="976"/>
      <c r="M7" s="977"/>
    </row>
    <row r="8" spans="1:13" ht="12.75">
      <c r="A8" s="1759"/>
      <c r="B8" s="1759"/>
      <c r="C8" s="1001"/>
      <c r="D8" s="976"/>
      <c r="E8" s="1760" t="s">
        <v>81</v>
      </c>
      <c r="F8" s="916" t="s">
        <v>82</v>
      </c>
      <c r="G8" s="917">
        <v>40909</v>
      </c>
      <c r="H8" s="1002"/>
      <c r="I8" s="1760" t="s">
        <v>83</v>
      </c>
      <c r="J8" s="916" t="s">
        <v>82</v>
      </c>
      <c r="K8" s="917">
        <v>40360</v>
      </c>
      <c r="L8" s="976"/>
      <c r="M8" s="977"/>
    </row>
    <row r="9" spans="1:13" ht="12.75">
      <c r="A9" s="72"/>
      <c r="B9" s="72"/>
      <c r="C9" s="72"/>
      <c r="D9" s="913"/>
      <c r="E9" s="1761"/>
      <c r="F9" s="916" t="s">
        <v>261</v>
      </c>
      <c r="G9" s="917">
        <v>41274</v>
      </c>
      <c r="H9" s="1002"/>
      <c r="I9" s="1761"/>
      <c r="J9" s="916" t="s">
        <v>261</v>
      </c>
      <c r="K9" s="917">
        <v>41274</v>
      </c>
      <c r="L9" s="976"/>
      <c r="M9" s="977"/>
    </row>
    <row r="10" spans="1:13" ht="40.5" customHeight="1">
      <c r="A10" s="72"/>
      <c r="B10" s="72"/>
      <c r="C10" s="910"/>
      <c r="D10" s="913"/>
      <c r="E10" s="72"/>
      <c r="F10" s="72"/>
      <c r="G10" s="918"/>
      <c r="H10" s="1003" t="s">
        <v>84</v>
      </c>
      <c r="I10" s="72"/>
      <c r="J10" s="72"/>
      <c r="K10" s="72"/>
      <c r="L10" s="976"/>
      <c r="M10" s="977"/>
    </row>
    <row r="11" spans="1:13" ht="5.25" customHeight="1">
      <c r="A11" s="72"/>
      <c r="B11" s="72"/>
      <c r="C11" s="72"/>
      <c r="D11" s="913"/>
      <c r="E11" s="72"/>
      <c r="F11" s="72"/>
      <c r="G11" s="918"/>
      <c r="H11" s="918"/>
      <c r="I11" s="72"/>
      <c r="J11" s="72"/>
      <c r="K11" s="72"/>
      <c r="L11" s="976"/>
      <c r="M11" s="977"/>
    </row>
    <row r="12" spans="1:13" ht="14.25" customHeight="1">
      <c r="A12" s="72"/>
      <c r="B12" s="72"/>
      <c r="C12" s="72"/>
      <c r="D12" s="913"/>
      <c r="E12" s="1762" t="s">
        <v>85</v>
      </c>
      <c r="F12" s="1762"/>
      <c r="G12" s="1762"/>
      <c r="H12" s="1762"/>
      <c r="I12" s="72"/>
      <c r="J12" s="72"/>
      <c r="K12" s="72"/>
      <c r="L12" s="976"/>
      <c r="M12" s="977"/>
    </row>
    <row r="13" spans="1:13" ht="12.75">
      <c r="A13" s="72"/>
      <c r="B13" s="72"/>
      <c r="C13" s="72"/>
      <c r="D13" s="913"/>
      <c r="E13" s="1762"/>
      <c r="F13" s="1762"/>
      <c r="G13" s="1762"/>
      <c r="H13" s="1762"/>
      <c r="I13" s="72"/>
      <c r="J13" s="72"/>
      <c r="K13" s="72"/>
      <c r="L13" s="976"/>
      <c r="M13" s="977"/>
    </row>
    <row r="14" spans="1:13" ht="6" customHeight="1" thickBot="1">
      <c r="A14" s="72"/>
      <c r="B14" s="72"/>
      <c r="C14" s="72"/>
      <c r="D14" s="913"/>
      <c r="E14" s="919"/>
      <c r="F14" s="919"/>
      <c r="G14" s="919"/>
      <c r="H14" s="919"/>
      <c r="I14" s="72"/>
      <c r="J14" s="72"/>
      <c r="K14" s="72"/>
      <c r="L14" s="976"/>
      <c r="M14" s="977"/>
    </row>
    <row r="15" spans="1:26" ht="15.75" customHeight="1" thickBot="1">
      <c r="A15" s="907" t="s">
        <v>86</v>
      </c>
      <c r="B15" s="717"/>
      <c r="C15" s="717"/>
      <c r="D15" s="920"/>
      <c r="E15" s="1763" t="s">
        <v>81</v>
      </c>
      <c r="F15" s="1764"/>
      <c r="G15" s="1764"/>
      <c r="H15" s="1764"/>
      <c r="I15" s="1765" t="s">
        <v>83</v>
      </c>
      <c r="J15" s="1764"/>
      <c r="K15" s="1764"/>
      <c r="L15" s="1766"/>
      <c r="M15" s="977"/>
      <c r="P15" s="1634" t="str">
        <f>IF('PR_Programmatic Progress_1A'!R15="Select","Please select currency on Page
 'PR_Programmatic Achievement (1)'","All amounts are in: "&amp;'PR_Programmatic Progress_1A'!R15)</f>
        <v>All amounts are in: </v>
      </c>
      <c r="Q15" s="1674"/>
      <c r="R15" s="501" t="s">
        <v>248</v>
      </c>
      <c r="S15" s="501" t="s">
        <v>64</v>
      </c>
      <c r="T15" s="181" t="s">
        <v>249</v>
      </c>
      <c r="U15" s="1698" t="s">
        <v>250</v>
      </c>
      <c r="V15" s="1699"/>
      <c r="W15" s="501" t="s">
        <v>52</v>
      </c>
      <c r="X15" s="501" t="s">
        <v>65</v>
      </c>
      <c r="Y15" s="501" t="s">
        <v>249</v>
      </c>
      <c r="Z15" s="182" t="s">
        <v>250</v>
      </c>
    </row>
    <row r="16" spans="1:26" ht="30.75" thickBot="1">
      <c r="A16" s="718" t="s">
        <v>87</v>
      </c>
      <c r="B16" s="1753" t="s">
        <v>88</v>
      </c>
      <c r="C16" s="1753"/>
      <c r="D16" s="921"/>
      <c r="E16" s="909" t="s">
        <v>89</v>
      </c>
      <c r="F16" s="922" t="s">
        <v>90</v>
      </c>
      <c r="G16" s="923" t="s">
        <v>249</v>
      </c>
      <c r="H16" s="924" t="s">
        <v>250</v>
      </c>
      <c r="I16" s="719" t="s">
        <v>91</v>
      </c>
      <c r="J16" s="925" t="s">
        <v>92</v>
      </c>
      <c r="K16" s="926" t="s">
        <v>249</v>
      </c>
      <c r="L16" s="927" t="s">
        <v>250</v>
      </c>
      <c r="M16" s="977"/>
      <c r="P16" s="1729" t="s">
        <v>453</v>
      </c>
      <c r="Q16" s="1730"/>
      <c r="R16" s="484">
        <f>R17+R18</f>
        <v>276279</v>
      </c>
      <c r="S16" s="484">
        <f>S17+S18</f>
        <v>331229.62077210005</v>
      </c>
      <c r="T16" s="479">
        <f>IF(R16="",IF(S16="","",R16-S16),R16-S16)</f>
        <v>-54950.620772100054</v>
      </c>
      <c r="U16" s="1715"/>
      <c r="V16" s="1716"/>
      <c r="W16" s="484">
        <f>W17+W18</f>
        <v>2892767</v>
      </c>
      <c r="X16" s="484">
        <f>X17+X18</f>
        <v>2775663.5899521</v>
      </c>
      <c r="Y16" s="479">
        <f>IF(W16="",IF(X16="","",W16-X16),W16-X16)</f>
        <v>117103.41004789993</v>
      </c>
      <c r="Z16" s="377"/>
    </row>
    <row r="17" spans="1:26" ht="14.25">
      <c r="A17" s="928">
        <v>1</v>
      </c>
      <c r="B17" s="1770" t="s">
        <v>93</v>
      </c>
      <c r="C17" s="1771"/>
      <c r="D17" s="1772"/>
      <c r="E17" s="929"/>
      <c r="F17" s="930"/>
      <c r="G17" s="931" t="str">
        <f>IF((E17=0)*AND(F17=0)," ",E17-F17)</f>
        <v> </v>
      </c>
      <c r="H17" s="932"/>
      <c r="I17" s="933"/>
      <c r="J17" s="934"/>
      <c r="K17" s="931" t="str">
        <f aca="true" t="shared" si="0" ref="K17:K29">IF((I17=0)*AND(J17=0)," ",I17-J17)</f>
        <v> </v>
      </c>
      <c r="L17" s="935"/>
      <c r="M17" s="977"/>
      <c r="P17" s="1731" t="s">
        <v>251</v>
      </c>
      <c r="Q17" s="1732"/>
      <c r="R17" s="471">
        <f>'PR_Total PR Cash Outflow_3A'!C13</f>
        <v>70374</v>
      </c>
      <c r="S17" s="471">
        <f>'PR_Total PR Cash Outflow_3A'!D13</f>
        <v>116512.51077210007</v>
      </c>
      <c r="T17" s="479">
        <f>IF(R17="",IF(S17="",0,R17-S17),R17-S17)</f>
        <v>-46138.51077210007</v>
      </c>
      <c r="U17" s="1648"/>
      <c r="V17" s="1676"/>
      <c r="W17" s="471">
        <f>'PR_Total PR Cash Outflow_3A'!H13</f>
        <v>1092817</v>
      </c>
      <c r="X17" s="471">
        <f>'PR_Total PR Cash Outflow_3A'!I13</f>
        <v>988602.0798820999</v>
      </c>
      <c r="Y17" s="479">
        <f>IF(W17="",IF(X17="",0,W17-X17),W17-X17)</f>
        <v>104214.92011790012</v>
      </c>
      <c r="Z17" s="884"/>
    </row>
    <row r="18" spans="1:26" ht="15" thickBot="1">
      <c r="A18" s="936">
        <v>2</v>
      </c>
      <c r="B18" s="1773" t="s">
        <v>94</v>
      </c>
      <c r="C18" s="1774"/>
      <c r="D18" s="1775"/>
      <c r="E18" s="937"/>
      <c r="F18" s="938"/>
      <c r="G18" s="931" t="str">
        <f aca="true" t="shared" si="1" ref="G18:G29">IF((E18=0)*AND(F18=0)," ",E18-F18)</f>
        <v> </v>
      </c>
      <c r="H18" s="939"/>
      <c r="I18" s="940"/>
      <c r="J18" s="941"/>
      <c r="K18" s="931" t="str">
        <f t="shared" si="0"/>
        <v> </v>
      </c>
      <c r="L18" s="942"/>
      <c r="M18" s="977"/>
      <c r="P18" s="1725" t="s">
        <v>252</v>
      </c>
      <c r="Q18" s="1726"/>
      <c r="R18" s="472">
        <f>'PR_Total PR Cash Outflow_3A'!C14</f>
        <v>205905</v>
      </c>
      <c r="S18" s="472">
        <f>'PR_Total PR Cash Outflow_3A'!D14</f>
        <v>214717.11000000002</v>
      </c>
      <c r="T18" s="746">
        <f>IF(R18="",IF(S18="",0,R18-S18),R18-S18)</f>
        <v>-8812.110000000015</v>
      </c>
      <c r="U18" s="1654"/>
      <c r="V18" s="1724"/>
      <c r="W18" s="472">
        <f>'PR_Total PR Cash Outflow_3A'!H14</f>
        <v>1799950</v>
      </c>
      <c r="X18" s="472">
        <f>'PR_Total PR Cash Outflow_3A'!I14</f>
        <v>1787061.51007</v>
      </c>
      <c r="Y18" s="746">
        <f>IF(W18="",IF(X18="",0,W18-X18),W18-X18)</f>
        <v>12888.489929999923</v>
      </c>
      <c r="Z18" s="1114"/>
    </row>
    <row r="19" spans="1:26" ht="15.75" customHeight="1" thickBot="1">
      <c r="A19" s="936">
        <v>3</v>
      </c>
      <c r="B19" s="1773" t="s">
        <v>95</v>
      </c>
      <c r="C19" s="1774"/>
      <c r="D19" s="1775"/>
      <c r="E19" s="937"/>
      <c r="F19" s="938"/>
      <c r="G19" s="931" t="str">
        <f t="shared" si="1"/>
        <v> </v>
      </c>
      <c r="H19" s="932"/>
      <c r="I19" s="940"/>
      <c r="J19" s="941"/>
      <c r="K19" s="931" t="str">
        <f t="shared" si="0"/>
        <v> </v>
      </c>
      <c r="L19" s="942"/>
      <c r="M19" s="977"/>
      <c r="P19" s="481"/>
      <c r="Q19" s="481"/>
      <c r="R19" s="482"/>
      <c r="S19" s="482"/>
      <c r="T19" s="483"/>
      <c r="U19" s="541"/>
      <c r="V19" s="541"/>
      <c r="W19" s="482"/>
      <c r="X19" s="482"/>
      <c r="Y19" s="483"/>
      <c r="Z19" s="541"/>
    </row>
    <row r="20" spans="1:26" ht="15.75" customHeight="1">
      <c r="A20" s="936">
        <v>4</v>
      </c>
      <c r="B20" s="1773" t="s">
        <v>96</v>
      </c>
      <c r="C20" s="1774"/>
      <c r="D20" s="1775"/>
      <c r="E20" s="937"/>
      <c r="F20" s="938"/>
      <c r="G20" s="931" t="str">
        <f t="shared" si="1"/>
        <v> </v>
      </c>
      <c r="H20" s="939"/>
      <c r="I20" s="940"/>
      <c r="J20" s="941"/>
      <c r="K20" s="931" t="str">
        <f t="shared" si="0"/>
        <v> </v>
      </c>
      <c r="L20" s="942"/>
      <c r="M20" s="977"/>
      <c r="P20" s="1634"/>
      <c r="Q20" s="1674"/>
      <c r="R20" s="501" t="s">
        <v>415</v>
      </c>
      <c r="S20" s="501" t="s">
        <v>64</v>
      </c>
      <c r="T20" s="181" t="s">
        <v>249</v>
      </c>
      <c r="U20" s="1641" t="s">
        <v>250</v>
      </c>
      <c r="V20" s="1674"/>
      <c r="W20" s="501" t="s">
        <v>52</v>
      </c>
      <c r="X20" s="501" t="s">
        <v>65</v>
      </c>
      <c r="Y20" s="501" t="s">
        <v>249</v>
      </c>
      <c r="Z20" s="183" t="s">
        <v>250</v>
      </c>
    </row>
    <row r="21" spans="1:26" ht="15">
      <c r="A21" s="936">
        <v>5</v>
      </c>
      <c r="B21" s="1773" t="s">
        <v>97</v>
      </c>
      <c r="C21" s="1774"/>
      <c r="D21" s="1775"/>
      <c r="E21" s="937"/>
      <c r="F21" s="938"/>
      <c r="G21" s="931" t="str">
        <f t="shared" si="1"/>
        <v> </v>
      </c>
      <c r="H21" s="939"/>
      <c r="I21" s="940"/>
      <c r="J21" s="941"/>
      <c r="K21" s="931" t="str">
        <f t="shared" si="0"/>
        <v> </v>
      </c>
      <c r="L21" s="942"/>
      <c r="M21" s="977"/>
      <c r="P21" s="1727" t="s">
        <v>53</v>
      </c>
      <c r="Q21" s="1728"/>
      <c r="R21" s="479">
        <f>R22+R23</f>
        <v>0</v>
      </c>
      <c r="S21" s="479">
        <f>S22+S23</f>
        <v>34408.74108</v>
      </c>
      <c r="T21" s="479">
        <f>IF(R21="",IF(S21="","",R21-S21),R21-S21)</f>
        <v>-34408.74108</v>
      </c>
      <c r="U21" s="1717"/>
      <c r="V21" s="1718"/>
      <c r="W21" s="487">
        <f>W22+W23</f>
        <v>281347</v>
      </c>
      <c r="X21" s="487">
        <f>X22+X23</f>
        <v>275895.87101999996</v>
      </c>
      <c r="Y21" s="487">
        <f>IF(W21="",IF(X21="","",W21-X21),W21-X21)</f>
        <v>5451.128980000038</v>
      </c>
      <c r="Z21" s="545"/>
    </row>
    <row r="22" spans="1:26" ht="14.25">
      <c r="A22" s="936">
        <v>6</v>
      </c>
      <c r="B22" s="1767" t="s">
        <v>98</v>
      </c>
      <c r="C22" s="1768"/>
      <c r="D22" s="1769"/>
      <c r="E22" s="937"/>
      <c r="F22" s="938"/>
      <c r="G22" s="931" t="str">
        <f t="shared" si="1"/>
        <v> </v>
      </c>
      <c r="H22" s="939"/>
      <c r="I22" s="940"/>
      <c r="J22" s="941"/>
      <c r="K22" s="931" t="str">
        <f t="shared" si="0"/>
        <v> </v>
      </c>
      <c r="L22" s="942"/>
      <c r="M22" s="977"/>
      <c r="P22" s="1700" t="s">
        <v>40</v>
      </c>
      <c r="Q22" s="1701"/>
      <c r="R22" s="471">
        <f>'PR_Total PR Cash Outflow_3A'!C18</f>
        <v>0</v>
      </c>
      <c r="S22" s="471">
        <f>'PR_Total PR Cash Outflow_3A'!D18</f>
        <v>0</v>
      </c>
      <c r="T22" s="485">
        <f>IF(R22="",IF(S22="",0,R22-S22),R22-S22)</f>
        <v>0</v>
      </c>
      <c r="U22" s="1648"/>
      <c r="V22" s="1676"/>
      <c r="W22" s="471">
        <f>'PR_Total PR Cash Outflow_3A'!H18</f>
        <v>0</v>
      </c>
      <c r="X22" s="471">
        <f>'PR_Total PR Cash Outflow_3A'!I18</f>
        <v>0</v>
      </c>
      <c r="Y22" s="487">
        <f>IF(W22="",IF(X22="",0,W22-X22),W22-X22)</f>
        <v>0</v>
      </c>
      <c r="Z22" s="885"/>
    </row>
    <row r="23" spans="1:26" ht="15" thickBot="1">
      <c r="A23" s="943">
        <v>7</v>
      </c>
      <c r="B23" s="1767" t="s">
        <v>99</v>
      </c>
      <c r="C23" s="1768"/>
      <c r="D23" s="1769"/>
      <c r="E23" s="937"/>
      <c r="F23" s="938"/>
      <c r="G23" s="931" t="str">
        <f t="shared" si="1"/>
        <v> </v>
      </c>
      <c r="H23" s="939"/>
      <c r="I23" s="940"/>
      <c r="J23" s="941"/>
      <c r="K23" s="931" t="str">
        <f t="shared" si="0"/>
        <v> </v>
      </c>
      <c r="L23" s="942"/>
      <c r="M23" s="977"/>
      <c r="P23" s="1722" t="s">
        <v>41</v>
      </c>
      <c r="Q23" s="1723"/>
      <c r="R23" s="472">
        <f>'PR_Total PR Cash Outflow_3A'!C19</f>
        <v>0</v>
      </c>
      <c r="S23" s="472">
        <f>'PR_Total PR Cash Outflow_3A'!D19</f>
        <v>34408.74108</v>
      </c>
      <c r="T23" s="1113">
        <f>IF(R23="",IF(S23="",0,R23-S23),R23-S23)</f>
        <v>-34408.74108</v>
      </c>
      <c r="U23" s="1654"/>
      <c r="V23" s="1724"/>
      <c r="W23" s="472">
        <f>'PR_Total PR Cash Outflow_3A'!H19</f>
        <v>281347</v>
      </c>
      <c r="X23" s="472">
        <f>'PR_Total PR Cash Outflow_3A'!I19</f>
        <v>275895.87101999996</v>
      </c>
      <c r="Y23" s="486">
        <f>IF(W23="",IF(X23="",0,W23-X23),W23-X23)</f>
        <v>5451.128980000038</v>
      </c>
      <c r="Z23" s="886"/>
    </row>
    <row r="24" spans="1:13" ht="12.75">
      <c r="A24" s="944">
        <v>8</v>
      </c>
      <c r="B24" s="1767" t="s">
        <v>100</v>
      </c>
      <c r="C24" s="1768"/>
      <c r="D24" s="1769"/>
      <c r="E24" s="937"/>
      <c r="F24" s="938"/>
      <c r="G24" s="931" t="str">
        <f t="shared" si="1"/>
        <v> </v>
      </c>
      <c r="H24" s="946"/>
      <c r="I24" s="940"/>
      <c r="J24" s="941"/>
      <c r="K24" s="931" t="str">
        <f t="shared" si="0"/>
        <v> </v>
      </c>
      <c r="L24" s="947"/>
      <c r="M24" s="977"/>
    </row>
    <row r="25" spans="1:13" ht="12.75">
      <c r="A25" s="944">
        <v>9</v>
      </c>
      <c r="B25" s="1767" t="s">
        <v>479</v>
      </c>
      <c r="C25" s="1768"/>
      <c r="D25" s="1769"/>
      <c r="E25" s="937"/>
      <c r="F25" s="938"/>
      <c r="G25" s="931" t="str">
        <f t="shared" si="1"/>
        <v> </v>
      </c>
      <c r="H25" s="946"/>
      <c r="I25" s="940"/>
      <c r="J25" s="941"/>
      <c r="K25" s="931" t="str">
        <f t="shared" si="0"/>
        <v> </v>
      </c>
      <c r="L25" s="947"/>
      <c r="M25" s="977"/>
    </row>
    <row r="26" spans="1:13" ht="12.75">
      <c r="A26" s="944">
        <v>10</v>
      </c>
      <c r="B26" s="1767" t="s">
        <v>480</v>
      </c>
      <c r="C26" s="1768"/>
      <c r="D26" s="1769"/>
      <c r="E26" s="937"/>
      <c r="F26" s="938"/>
      <c r="G26" s="931" t="str">
        <f t="shared" si="1"/>
        <v> </v>
      </c>
      <c r="H26" s="946"/>
      <c r="I26" s="940"/>
      <c r="J26" s="941"/>
      <c r="K26" s="931" t="str">
        <f t="shared" si="0"/>
        <v> </v>
      </c>
      <c r="L26" s="947"/>
      <c r="M26" s="977"/>
    </row>
    <row r="27" spans="1:13" ht="12.75">
      <c r="A27" s="944">
        <v>11</v>
      </c>
      <c r="B27" s="1767" t="s">
        <v>101</v>
      </c>
      <c r="C27" s="1768"/>
      <c r="D27" s="1769"/>
      <c r="E27" s="937"/>
      <c r="F27" s="938"/>
      <c r="G27" s="931" t="str">
        <f t="shared" si="1"/>
        <v> </v>
      </c>
      <c r="H27" s="946"/>
      <c r="I27" s="940"/>
      <c r="J27" s="941"/>
      <c r="K27" s="931" t="str">
        <f t="shared" si="0"/>
        <v> </v>
      </c>
      <c r="L27" s="947"/>
      <c r="M27" s="977"/>
    </row>
    <row r="28" spans="1:13" ht="12.75">
      <c r="A28" s="944">
        <v>12</v>
      </c>
      <c r="B28" s="1767" t="s">
        <v>102</v>
      </c>
      <c r="C28" s="1768"/>
      <c r="D28" s="1769"/>
      <c r="E28" s="937"/>
      <c r="F28" s="938"/>
      <c r="G28" s="931" t="str">
        <f t="shared" si="1"/>
        <v> </v>
      </c>
      <c r="H28" s="946"/>
      <c r="I28" s="940"/>
      <c r="J28" s="941"/>
      <c r="K28" s="931" t="str">
        <f t="shared" si="0"/>
        <v> </v>
      </c>
      <c r="L28" s="947"/>
      <c r="M28" s="977"/>
    </row>
    <row r="29" spans="1:13" ht="13.5" thickBot="1">
      <c r="A29" s="948">
        <v>13</v>
      </c>
      <c r="B29" s="1807" t="s">
        <v>103</v>
      </c>
      <c r="C29" s="1808"/>
      <c r="D29" s="1809"/>
      <c r="E29" s="937"/>
      <c r="F29" s="938"/>
      <c r="G29" s="931" t="str">
        <f t="shared" si="1"/>
        <v> </v>
      </c>
      <c r="H29" s="949"/>
      <c r="I29" s="940"/>
      <c r="J29" s="941"/>
      <c r="K29" s="931" t="str">
        <f t="shared" si="0"/>
        <v> </v>
      </c>
      <c r="L29" s="950"/>
      <c r="M29" s="977"/>
    </row>
    <row r="30" spans="1:13" ht="13.5" thickBot="1">
      <c r="A30" s="1810"/>
      <c r="B30" s="1811"/>
      <c r="C30" s="1811"/>
      <c r="D30" s="908" t="s">
        <v>37</v>
      </c>
      <c r="E30" s="951">
        <f>SUM(E17:E29)</f>
        <v>0</v>
      </c>
      <c r="F30" s="951">
        <f>SUM(F17:F29)</f>
        <v>0</v>
      </c>
      <c r="G30" s="952">
        <f>SUM(G17:G29)</f>
        <v>0</v>
      </c>
      <c r="H30" s="953"/>
      <c r="I30" s="720">
        <f>SUM(I17:I29)</f>
        <v>0</v>
      </c>
      <c r="J30" s="951">
        <f>SUM(J17:J29)</f>
        <v>0</v>
      </c>
      <c r="K30" s="951">
        <f>SUM(K17:K29)</f>
        <v>0</v>
      </c>
      <c r="L30" s="954"/>
      <c r="M30" s="979"/>
    </row>
    <row r="31" spans="1:13" ht="5.25" customHeight="1">
      <c r="A31" s="955"/>
      <c r="B31" s="956"/>
      <c r="C31" s="956"/>
      <c r="D31" s="957"/>
      <c r="E31" s="955"/>
      <c r="F31" s="955"/>
      <c r="G31" s="958"/>
      <c r="H31" s="958"/>
      <c r="I31" s="72"/>
      <c r="J31" s="72"/>
      <c r="K31" s="72"/>
      <c r="L31" s="72"/>
      <c r="M31" s="977"/>
    </row>
    <row r="32" spans="1:13" ht="6" customHeight="1" thickBot="1">
      <c r="A32" s="955"/>
      <c r="B32" s="956"/>
      <c r="C32" s="956"/>
      <c r="D32" s="957"/>
      <c r="E32" s="955"/>
      <c r="F32" s="955"/>
      <c r="G32" s="958"/>
      <c r="H32" s="958"/>
      <c r="I32" s="72"/>
      <c r="J32" s="72"/>
      <c r="K32" s="72"/>
      <c r="L32" s="72"/>
      <c r="M32" s="977"/>
    </row>
    <row r="33" spans="1:13" ht="15.75" thickBot="1">
      <c r="A33" s="907" t="s">
        <v>104</v>
      </c>
      <c r="B33" s="717"/>
      <c r="C33" s="717"/>
      <c r="D33" s="959"/>
      <c r="E33" s="1763" t="s">
        <v>81</v>
      </c>
      <c r="F33" s="1764"/>
      <c r="G33" s="1764"/>
      <c r="H33" s="1764"/>
      <c r="I33" s="1765" t="s">
        <v>83</v>
      </c>
      <c r="J33" s="1764"/>
      <c r="K33" s="1764"/>
      <c r="L33" s="1766"/>
      <c r="M33" s="977"/>
    </row>
    <row r="34" spans="1:13" ht="30.75" thickBot="1">
      <c r="A34" s="718" t="s">
        <v>87</v>
      </c>
      <c r="B34" s="960" t="s">
        <v>105</v>
      </c>
      <c r="C34" s="961" t="s">
        <v>106</v>
      </c>
      <c r="D34" s="962" t="s">
        <v>107</v>
      </c>
      <c r="E34" s="909" t="s">
        <v>89</v>
      </c>
      <c r="F34" s="922" t="s">
        <v>90</v>
      </c>
      <c r="G34" s="926" t="s">
        <v>249</v>
      </c>
      <c r="H34" s="924" t="s">
        <v>250</v>
      </c>
      <c r="I34" s="719" t="s">
        <v>91</v>
      </c>
      <c r="J34" s="925" t="s">
        <v>92</v>
      </c>
      <c r="K34" s="926" t="s">
        <v>249</v>
      </c>
      <c r="L34" s="963" t="s">
        <v>250</v>
      </c>
      <c r="M34" s="980"/>
    </row>
    <row r="35" spans="1:13" s="977" customFormat="1" ht="76.5">
      <c r="A35" s="964">
        <v>1</v>
      </c>
      <c r="B35" s="1440" t="s">
        <v>119</v>
      </c>
      <c r="C35" s="1441" t="s">
        <v>654</v>
      </c>
      <c r="D35" s="1442" t="s">
        <v>640</v>
      </c>
      <c r="E35" s="945"/>
      <c r="F35" s="945"/>
      <c r="G35" s="931"/>
      <c r="H35" s="939"/>
      <c r="I35" s="933"/>
      <c r="J35" s="934"/>
      <c r="K35" s="931"/>
      <c r="L35" s="965"/>
      <c r="M35" s="981"/>
    </row>
    <row r="36" spans="1:13" s="977" customFormat="1" ht="76.5">
      <c r="A36" s="1454">
        <v>2</v>
      </c>
      <c r="B36" s="1455" t="s">
        <v>119</v>
      </c>
      <c r="C36" s="1456" t="s">
        <v>654</v>
      </c>
      <c r="D36" s="1457" t="s">
        <v>640</v>
      </c>
      <c r="E36" s="945"/>
      <c r="F36" s="945"/>
      <c r="G36" s="931"/>
      <c r="H36" s="939"/>
      <c r="I36" s="1458"/>
      <c r="J36" s="1459"/>
      <c r="K36" s="931"/>
      <c r="L36" s="965"/>
      <c r="M36" s="981"/>
    </row>
    <row r="37" spans="1:13" s="977" customFormat="1" ht="76.5">
      <c r="A37" s="1454">
        <v>3</v>
      </c>
      <c r="B37" s="1455" t="s">
        <v>119</v>
      </c>
      <c r="C37" s="1456" t="s">
        <v>654</v>
      </c>
      <c r="D37" s="1457" t="s">
        <v>640</v>
      </c>
      <c r="E37" s="945"/>
      <c r="F37" s="945"/>
      <c r="G37" s="931"/>
      <c r="H37" s="939"/>
      <c r="I37" s="1458"/>
      <c r="J37" s="1459"/>
      <c r="K37" s="931"/>
      <c r="L37" s="965"/>
      <c r="M37" s="981"/>
    </row>
    <row r="38" spans="1:13" s="977" customFormat="1" ht="76.5">
      <c r="A38" s="1454">
        <v>4</v>
      </c>
      <c r="B38" s="1455" t="s">
        <v>119</v>
      </c>
      <c r="C38" s="1456" t="s">
        <v>654</v>
      </c>
      <c r="D38" s="1457" t="s">
        <v>640</v>
      </c>
      <c r="E38" s="945"/>
      <c r="F38" s="945"/>
      <c r="G38" s="931"/>
      <c r="H38" s="939"/>
      <c r="I38" s="1458"/>
      <c r="J38" s="1459"/>
      <c r="K38" s="931"/>
      <c r="L38" s="965"/>
      <c r="M38" s="981"/>
    </row>
    <row r="39" spans="1:13" s="977" customFormat="1" ht="76.5">
      <c r="A39" s="1454">
        <v>5</v>
      </c>
      <c r="B39" s="1455" t="s">
        <v>119</v>
      </c>
      <c r="C39" s="1456" t="s">
        <v>654</v>
      </c>
      <c r="D39" s="1457" t="s">
        <v>640</v>
      </c>
      <c r="E39" s="945"/>
      <c r="F39" s="945"/>
      <c r="G39" s="931"/>
      <c r="H39" s="939"/>
      <c r="I39" s="1458"/>
      <c r="J39" s="1459"/>
      <c r="K39" s="931"/>
      <c r="L39" s="965"/>
      <c r="M39" s="981"/>
    </row>
    <row r="40" spans="1:13" s="977" customFormat="1" ht="76.5">
      <c r="A40" s="1454">
        <v>6</v>
      </c>
      <c r="B40" s="1455" t="s">
        <v>119</v>
      </c>
      <c r="C40" s="1456" t="s">
        <v>654</v>
      </c>
      <c r="D40" s="1457" t="s">
        <v>640</v>
      </c>
      <c r="E40" s="945"/>
      <c r="F40" s="945"/>
      <c r="G40" s="931"/>
      <c r="H40" s="939"/>
      <c r="I40" s="1458"/>
      <c r="J40" s="1459"/>
      <c r="K40" s="931"/>
      <c r="L40" s="965"/>
      <c r="M40" s="981"/>
    </row>
    <row r="41" spans="1:13" s="977" customFormat="1" ht="51">
      <c r="A41" s="1454">
        <v>7</v>
      </c>
      <c r="B41" s="1455" t="s">
        <v>119</v>
      </c>
      <c r="C41" s="1456" t="s">
        <v>654</v>
      </c>
      <c r="D41" s="1457" t="s">
        <v>641</v>
      </c>
      <c r="E41" s="945"/>
      <c r="F41" s="945"/>
      <c r="G41" s="931"/>
      <c r="H41" s="939"/>
      <c r="I41" s="1458"/>
      <c r="J41" s="1459"/>
      <c r="K41" s="931"/>
      <c r="L41" s="965"/>
      <c r="M41" s="981"/>
    </row>
    <row r="42" spans="1:13" s="977" customFormat="1" ht="76.5">
      <c r="A42" s="1454">
        <v>8</v>
      </c>
      <c r="B42" s="1455" t="s">
        <v>119</v>
      </c>
      <c r="C42" s="1456" t="s">
        <v>654</v>
      </c>
      <c r="D42" s="1457" t="s">
        <v>327</v>
      </c>
      <c r="E42" s="945"/>
      <c r="F42" s="945"/>
      <c r="G42" s="931"/>
      <c r="H42" s="939"/>
      <c r="I42" s="1458"/>
      <c r="J42" s="1459"/>
      <c r="K42" s="931"/>
      <c r="L42" s="965"/>
      <c r="M42" s="981"/>
    </row>
    <row r="43" spans="1:13" s="977" customFormat="1" ht="51">
      <c r="A43" s="1454">
        <v>9</v>
      </c>
      <c r="B43" s="1455" t="s">
        <v>119</v>
      </c>
      <c r="C43" s="1456" t="s">
        <v>654</v>
      </c>
      <c r="D43" s="1457" t="s">
        <v>176</v>
      </c>
      <c r="E43" s="945"/>
      <c r="F43" s="945"/>
      <c r="G43" s="931"/>
      <c r="H43" s="939"/>
      <c r="I43" s="1458"/>
      <c r="J43" s="1459"/>
      <c r="K43" s="931"/>
      <c r="L43" s="965"/>
      <c r="M43" s="981"/>
    </row>
    <row r="44" spans="1:13" s="977" customFormat="1" ht="76.5">
      <c r="A44" s="1454">
        <v>10</v>
      </c>
      <c r="B44" s="1455" t="s">
        <v>121</v>
      </c>
      <c r="C44" s="1456" t="s">
        <v>655</v>
      </c>
      <c r="D44" s="1457" t="s">
        <v>323</v>
      </c>
      <c r="E44" s="945"/>
      <c r="F44" s="945"/>
      <c r="G44" s="931"/>
      <c r="H44" s="939"/>
      <c r="I44" s="1458"/>
      <c r="J44" s="1459"/>
      <c r="K44" s="931"/>
      <c r="L44" s="965"/>
      <c r="M44" s="981"/>
    </row>
    <row r="45" spans="1:13" s="977" customFormat="1" ht="63.75">
      <c r="A45" s="1454">
        <v>11</v>
      </c>
      <c r="B45" s="1455" t="s">
        <v>123</v>
      </c>
      <c r="C45" s="1456" t="s">
        <v>656</v>
      </c>
      <c r="D45" s="1457" t="s">
        <v>331</v>
      </c>
      <c r="E45" s="945"/>
      <c r="F45" s="945"/>
      <c r="G45" s="931"/>
      <c r="H45" s="939"/>
      <c r="I45" s="1458"/>
      <c r="J45" s="1459"/>
      <c r="K45" s="931"/>
      <c r="L45" s="965"/>
      <c r="M45" s="981"/>
    </row>
    <row r="46" spans="1:13" s="977" customFormat="1" ht="76.5">
      <c r="A46" s="966">
        <v>12</v>
      </c>
      <c r="B46" s="1443" t="s">
        <v>123</v>
      </c>
      <c r="C46" s="1444" t="s">
        <v>656</v>
      </c>
      <c r="D46" s="1445" t="s">
        <v>327</v>
      </c>
      <c r="E46" s="945"/>
      <c r="F46" s="945"/>
      <c r="G46" s="931"/>
      <c r="H46" s="939"/>
      <c r="I46" s="1458"/>
      <c r="J46" s="1459"/>
      <c r="K46" s="931"/>
      <c r="L46" s="965"/>
      <c r="M46" s="981"/>
    </row>
    <row r="47" spans="1:13" s="977" customFormat="1" ht="76.5">
      <c r="A47" s="966">
        <v>13</v>
      </c>
      <c r="B47" s="1443" t="s">
        <v>123</v>
      </c>
      <c r="C47" s="1444" t="s">
        <v>657</v>
      </c>
      <c r="D47" s="1445" t="s">
        <v>329</v>
      </c>
      <c r="E47" s="945"/>
      <c r="F47" s="945"/>
      <c r="G47" s="931"/>
      <c r="H47" s="967"/>
      <c r="I47" s="1458"/>
      <c r="J47" s="1459"/>
      <c r="K47" s="931"/>
      <c r="L47" s="965"/>
      <c r="M47" s="981"/>
    </row>
    <row r="48" spans="1:13" s="977" customFormat="1" ht="76.5">
      <c r="A48" s="966">
        <v>14</v>
      </c>
      <c r="B48" s="1443" t="s">
        <v>123</v>
      </c>
      <c r="C48" s="1444" t="s">
        <v>658</v>
      </c>
      <c r="D48" s="1445" t="s">
        <v>329</v>
      </c>
      <c r="E48" s="945"/>
      <c r="F48" s="945"/>
      <c r="G48" s="931"/>
      <c r="H48" s="939"/>
      <c r="I48" s="1458"/>
      <c r="J48" s="1459"/>
      <c r="K48" s="931"/>
      <c r="L48" s="965"/>
      <c r="M48" s="981"/>
    </row>
    <row r="49" spans="1:13" s="977" customFormat="1" ht="64.5" thickBot="1">
      <c r="A49" s="723">
        <v>15</v>
      </c>
      <c r="B49" s="1446" t="s">
        <v>123</v>
      </c>
      <c r="C49" s="1447" t="s">
        <v>659</v>
      </c>
      <c r="D49" s="1448" t="s">
        <v>642</v>
      </c>
      <c r="E49" s="945"/>
      <c r="F49" s="945"/>
      <c r="G49" s="931"/>
      <c r="H49" s="968"/>
      <c r="I49" s="1458"/>
      <c r="J49" s="1459"/>
      <c r="K49" s="931"/>
      <c r="L49" s="969"/>
      <c r="M49" s="981"/>
    </row>
    <row r="50" spans="1:13" ht="13.5" thickBot="1">
      <c r="A50" s="1776" t="s">
        <v>37</v>
      </c>
      <c r="B50" s="1777"/>
      <c r="C50" s="1777"/>
      <c r="D50" s="1766"/>
      <c r="E50" s="952">
        <f>SUM(E35:E49)</f>
        <v>0</v>
      </c>
      <c r="F50" s="951">
        <f>SUM(F35:F49)</f>
        <v>0</v>
      </c>
      <c r="G50" s="951">
        <f>SUM(G35:G49)</f>
        <v>0</v>
      </c>
      <c r="H50" s="970"/>
      <c r="I50" s="720">
        <f>SUM(I35:I49)</f>
        <v>0</v>
      </c>
      <c r="J50" s="951">
        <f>SUM(J35:J49)</f>
        <v>0</v>
      </c>
      <c r="K50" s="951">
        <f>SUM(K35:K49)</f>
        <v>0</v>
      </c>
      <c r="L50" s="971"/>
      <c r="M50" s="979"/>
    </row>
    <row r="51" spans="1:13" ht="12.75">
      <c r="A51" s="1778" t="s">
        <v>481</v>
      </c>
      <c r="B51" s="1779"/>
      <c r="C51" s="1779"/>
      <c r="D51" s="1779"/>
      <c r="E51" s="1780"/>
      <c r="F51" s="955"/>
      <c r="G51" s="955"/>
      <c r="H51" s="955"/>
      <c r="I51" s="72"/>
      <c r="J51" s="72"/>
      <c r="K51" s="72"/>
      <c r="L51" s="72"/>
      <c r="M51" s="977"/>
    </row>
    <row r="52" spans="1:13" ht="12.75">
      <c r="A52" s="1781"/>
      <c r="B52" s="1779"/>
      <c r="C52" s="1779"/>
      <c r="D52" s="1779"/>
      <c r="E52" s="1780"/>
      <c r="F52" s="955"/>
      <c r="G52" s="955"/>
      <c r="H52" s="955"/>
      <c r="I52" s="72"/>
      <c r="J52" s="72"/>
      <c r="K52" s="72"/>
      <c r="L52" s="72"/>
      <c r="M52" s="977"/>
    </row>
    <row r="53" spans="1:13" ht="12.75">
      <c r="A53" s="1782"/>
      <c r="B53" s="1783"/>
      <c r="C53" s="1783"/>
      <c r="D53" s="1783"/>
      <c r="E53" s="1784"/>
      <c r="F53" s="955"/>
      <c r="G53" s="955"/>
      <c r="H53" s="955"/>
      <c r="I53" s="72"/>
      <c r="J53" s="72"/>
      <c r="K53" s="72"/>
      <c r="L53" s="72"/>
      <c r="M53" s="977"/>
    </row>
    <row r="54" spans="1:13" ht="10.5" customHeight="1" thickBot="1">
      <c r="A54" s="983"/>
      <c r="B54" s="984"/>
      <c r="C54" s="984"/>
      <c r="D54" s="985"/>
      <c r="E54" s="986"/>
      <c r="F54" s="986"/>
      <c r="G54" s="986"/>
      <c r="H54" s="986"/>
      <c r="I54" s="986"/>
      <c r="J54" s="986"/>
      <c r="K54" s="986"/>
      <c r="L54" s="987"/>
      <c r="M54" s="977"/>
    </row>
    <row r="55" spans="1:13" ht="15.75" thickBot="1">
      <c r="A55" s="972" t="s">
        <v>109</v>
      </c>
      <c r="B55" s="973"/>
      <c r="C55" s="973"/>
      <c r="D55" s="974"/>
      <c r="E55" s="1785" t="s">
        <v>81</v>
      </c>
      <c r="F55" s="1786"/>
      <c r="G55" s="1786"/>
      <c r="H55" s="1786"/>
      <c r="I55" s="1787" t="s">
        <v>83</v>
      </c>
      <c r="J55" s="1786"/>
      <c r="K55" s="1786"/>
      <c r="L55" s="1766"/>
      <c r="M55" s="977"/>
    </row>
    <row r="56" spans="1:13" ht="45.75" thickBot="1">
      <c r="A56" s="718" t="s">
        <v>87</v>
      </c>
      <c r="B56" s="724" t="s">
        <v>110</v>
      </c>
      <c r="C56" s="724" t="s">
        <v>111</v>
      </c>
      <c r="D56" s="725" t="s">
        <v>112</v>
      </c>
      <c r="E56" s="909" t="s">
        <v>89</v>
      </c>
      <c r="F56" s="922" t="s">
        <v>90</v>
      </c>
      <c r="G56" s="926" t="s">
        <v>249</v>
      </c>
      <c r="H56" s="924" t="s">
        <v>250</v>
      </c>
      <c r="I56" s="719" t="s">
        <v>91</v>
      </c>
      <c r="J56" s="925" t="s">
        <v>92</v>
      </c>
      <c r="K56" s="926" t="s">
        <v>249</v>
      </c>
      <c r="L56" s="963" t="s">
        <v>250</v>
      </c>
      <c r="M56" s="980"/>
    </row>
    <row r="57" spans="1:13" s="977" customFormat="1" ht="12.75">
      <c r="A57" s="726">
        <v>1</v>
      </c>
      <c r="B57" s="722" t="s">
        <v>78</v>
      </c>
      <c r="C57" s="1460" t="s">
        <v>661</v>
      </c>
      <c r="D57" s="728" t="s">
        <v>129</v>
      </c>
      <c r="E57" s="975"/>
      <c r="F57" s="945"/>
      <c r="G57" s="931" t="str">
        <f>IF((E57=0)*AND(F57=0)," ",E57-F57)</f>
        <v> </v>
      </c>
      <c r="H57" s="939"/>
      <c r="I57" s="940"/>
      <c r="J57" s="941"/>
      <c r="K57" s="931" t="str">
        <f>IF((I57=0)*AND(J57=0)," ",I57-J57)</f>
        <v> </v>
      </c>
      <c r="L57" s="965"/>
      <c r="M57" s="981"/>
    </row>
    <row r="58" spans="1:13" s="977" customFormat="1" ht="25.5">
      <c r="A58" s="726">
        <v>2</v>
      </c>
      <c r="B58" s="722" t="s">
        <v>660</v>
      </c>
      <c r="C58" s="727"/>
      <c r="D58" s="1449" t="s">
        <v>128</v>
      </c>
      <c r="E58" s="975"/>
      <c r="F58" s="945"/>
      <c r="G58" s="931" t="str">
        <f>IF((E58=0)*AND(F58=0)," ",E58-F58)</f>
        <v> </v>
      </c>
      <c r="H58" s="939"/>
      <c r="I58" s="940"/>
      <c r="J58" s="941"/>
      <c r="K58" s="931" t="str">
        <f>IF((I58=0)*AND(J58=0)," ",I58-J58)</f>
        <v> </v>
      </c>
      <c r="L58" s="965"/>
      <c r="M58" s="981"/>
    </row>
    <row r="59" spans="1:13" s="977" customFormat="1" ht="25.5">
      <c r="A59" s="726">
        <v>3</v>
      </c>
      <c r="B59" s="722" t="s">
        <v>660</v>
      </c>
      <c r="C59" s="727"/>
      <c r="D59" s="728" t="s">
        <v>126</v>
      </c>
      <c r="E59" s="975"/>
      <c r="F59" s="945"/>
      <c r="G59" s="931" t="str">
        <f>IF((E59=0)*AND(F59=0)," ",E59-F59)</f>
        <v> </v>
      </c>
      <c r="H59" s="939"/>
      <c r="I59" s="940"/>
      <c r="J59" s="941"/>
      <c r="K59" s="931" t="str">
        <f>IF((I59=0)*AND(J59=0)," ",I59-J59)</f>
        <v> </v>
      </c>
      <c r="L59" s="965"/>
      <c r="M59" s="981"/>
    </row>
    <row r="60" spans="1:13" s="977" customFormat="1" ht="12.75">
      <c r="A60" s="726"/>
      <c r="B60" s="722" t="s">
        <v>79</v>
      </c>
      <c r="C60" s="727"/>
      <c r="D60" s="728" t="s">
        <v>108</v>
      </c>
      <c r="E60" s="975"/>
      <c r="F60" s="945"/>
      <c r="G60" s="931" t="str">
        <f>IF((E60=0)*AND(F60=0)," ",E60-F60)</f>
        <v> </v>
      </c>
      <c r="H60" s="939"/>
      <c r="I60" s="940"/>
      <c r="J60" s="941"/>
      <c r="K60" s="931" t="str">
        <f>IF((I60=0)*AND(J60=0)," ",I60-J60)</f>
        <v> </v>
      </c>
      <c r="L60" s="965"/>
      <c r="M60" s="981"/>
    </row>
    <row r="61" spans="1:13" s="977" customFormat="1" ht="13.5" thickBot="1">
      <c r="A61" s="723"/>
      <c r="B61" s="729" t="s">
        <v>79</v>
      </c>
      <c r="C61" s="730"/>
      <c r="D61" s="728" t="s">
        <v>108</v>
      </c>
      <c r="E61" s="975"/>
      <c r="F61" s="945"/>
      <c r="G61" s="931" t="str">
        <f>IF((E61=0)*AND(F61=0)," ",E61-F61)</f>
        <v> </v>
      </c>
      <c r="H61" s="968"/>
      <c r="I61" s="940"/>
      <c r="J61" s="941"/>
      <c r="K61" s="931" t="str">
        <f>IF((I61=0)*AND(J61=0)," ",I61-J61)</f>
        <v> </v>
      </c>
      <c r="L61" s="969"/>
      <c r="M61" s="981"/>
    </row>
    <row r="62" spans="1:13" ht="13.5" thickBot="1">
      <c r="A62" s="731"/>
      <c r="B62" s="732"/>
      <c r="C62" s="732"/>
      <c r="D62" s="908" t="s">
        <v>37</v>
      </c>
      <c r="E62" s="952">
        <f>SUM(E57:E61)</f>
        <v>0</v>
      </c>
      <c r="F62" s="951">
        <f>SUM(F57:F61)</f>
        <v>0</v>
      </c>
      <c r="G62" s="951">
        <f>SUM(G57:G61)</f>
        <v>0</v>
      </c>
      <c r="H62" s="970"/>
      <c r="I62" s="720">
        <f>SUM(I57:I61)</f>
        <v>0</v>
      </c>
      <c r="J62" s="951">
        <f>SUM(J57:J61)</f>
        <v>0</v>
      </c>
      <c r="K62" s="951">
        <f>SUM(K57:K61)</f>
        <v>0</v>
      </c>
      <c r="L62" s="971"/>
      <c r="M62" s="979"/>
    </row>
    <row r="63" spans="1:13" ht="12.75">
      <c r="A63" s="1788" t="s">
        <v>482</v>
      </c>
      <c r="B63" s="1789"/>
      <c r="C63" s="1789"/>
      <c r="D63" s="1789"/>
      <c r="E63" s="1790"/>
      <c r="F63" s="955"/>
      <c r="G63" s="955"/>
      <c r="H63" s="955"/>
      <c r="I63" s="72"/>
      <c r="J63" s="72"/>
      <c r="K63" s="72"/>
      <c r="L63" s="72"/>
      <c r="M63" s="977"/>
    </row>
    <row r="64" spans="1:13" ht="12.75">
      <c r="A64" s="1791"/>
      <c r="B64" s="1789"/>
      <c r="C64" s="1789"/>
      <c r="D64" s="1789"/>
      <c r="E64" s="1790"/>
      <c r="F64" s="955"/>
      <c r="G64" s="955"/>
      <c r="H64" s="955"/>
      <c r="I64" s="72"/>
      <c r="J64" s="72"/>
      <c r="K64" s="72"/>
      <c r="L64" s="72"/>
      <c r="M64" s="977"/>
    </row>
    <row r="65" spans="1:13" ht="12.75">
      <c r="A65" s="1792"/>
      <c r="B65" s="1793"/>
      <c r="C65" s="1793"/>
      <c r="D65" s="1793"/>
      <c r="E65" s="1794"/>
      <c r="F65" s="955"/>
      <c r="G65" s="955"/>
      <c r="H65" s="955"/>
      <c r="I65" s="72"/>
      <c r="J65" s="72"/>
      <c r="K65" s="72"/>
      <c r="L65" s="72"/>
      <c r="M65" s="977"/>
    </row>
    <row r="66" spans="1:13" ht="7.5" customHeight="1">
      <c r="A66" s="988"/>
      <c r="B66" s="989"/>
      <c r="C66" s="989"/>
      <c r="D66" s="989"/>
      <c r="E66" s="989"/>
      <c r="F66" s="990"/>
      <c r="G66" s="990"/>
      <c r="H66" s="990"/>
      <c r="I66" s="976"/>
      <c r="J66" s="976"/>
      <c r="K66" s="976"/>
      <c r="L66" s="976"/>
      <c r="M66" s="977"/>
    </row>
    <row r="67" spans="1:13" ht="12.75">
      <c r="A67" s="976" t="s">
        <v>483</v>
      </c>
      <c r="B67" s="991"/>
      <c r="C67" s="991"/>
      <c r="D67" s="992"/>
      <c r="E67" s="992"/>
      <c r="F67" s="990"/>
      <c r="G67" s="990"/>
      <c r="H67" s="990"/>
      <c r="I67" s="976"/>
      <c r="J67" s="976"/>
      <c r="K67" s="976"/>
      <c r="L67" s="976"/>
      <c r="M67" s="977"/>
    </row>
    <row r="68" spans="1:13" ht="12.75">
      <c r="A68" s="976" t="s">
        <v>113</v>
      </c>
      <c r="B68" s="976"/>
      <c r="C68" s="976"/>
      <c r="D68" s="976"/>
      <c r="E68" s="993"/>
      <c r="F68" s="994"/>
      <c r="G68" s="995"/>
      <c r="H68" s="976"/>
      <c r="I68" s="976"/>
      <c r="J68" s="976"/>
      <c r="K68" s="976"/>
      <c r="L68" s="976"/>
      <c r="M68" s="977"/>
    </row>
    <row r="69" spans="1:13" ht="6" customHeight="1" thickBot="1">
      <c r="A69" s="996"/>
      <c r="B69" s="976"/>
      <c r="C69" s="993"/>
      <c r="D69" s="976"/>
      <c r="E69" s="993"/>
      <c r="F69" s="993"/>
      <c r="G69" s="994"/>
      <c r="H69" s="994"/>
      <c r="I69" s="997"/>
      <c r="J69" s="997"/>
      <c r="K69" s="997"/>
      <c r="L69" s="976"/>
      <c r="M69" s="977"/>
    </row>
    <row r="70" spans="1:13" ht="15.75" thickBot="1">
      <c r="A70" s="1795" t="s">
        <v>114</v>
      </c>
      <c r="B70" s="1796"/>
      <c r="C70" s="1796"/>
      <c r="D70" s="1796"/>
      <c r="E70" s="1796"/>
      <c r="F70" s="1796"/>
      <c r="G70" s="1796"/>
      <c r="H70" s="1796"/>
      <c r="I70" s="1796"/>
      <c r="J70" s="1796"/>
      <c r="K70" s="1796"/>
      <c r="L70" s="1797"/>
      <c r="M70" s="977"/>
    </row>
    <row r="71" spans="1:13" ht="15.75" thickBot="1">
      <c r="A71" s="1812" t="s">
        <v>115</v>
      </c>
      <c r="B71" s="1813"/>
      <c r="C71" s="1813"/>
      <c r="D71" s="1813"/>
      <c r="E71" s="1813"/>
      <c r="F71" s="1813"/>
      <c r="G71" s="1813"/>
      <c r="H71" s="1813"/>
      <c r="I71" s="1813"/>
      <c r="J71" s="1813"/>
      <c r="K71" s="1813"/>
      <c r="L71" s="1814"/>
      <c r="M71" s="977"/>
    </row>
    <row r="72" spans="1:13" ht="6.75" customHeight="1">
      <c r="A72" s="1798"/>
      <c r="B72" s="1799"/>
      <c r="C72" s="1799"/>
      <c r="D72" s="1799"/>
      <c r="E72" s="1799"/>
      <c r="F72" s="1799"/>
      <c r="G72" s="1799"/>
      <c r="H72" s="1799"/>
      <c r="I72" s="1799"/>
      <c r="J72" s="1799"/>
      <c r="K72" s="1799"/>
      <c r="L72" s="1800"/>
      <c r="M72" s="982"/>
    </row>
    <row r="73" spans="1:13" ht="6.75" customHeight="1">
      <c r="A73" s="1801"/>
      <c r="B73" s="1802"/>
      <c r="C73" s="1802"/>
      <c r="D73" s="1802"/>
      <c r="E73" s="1802"/>
      <c r="F73" s="1802"/>
      <c r="G73" s="1802"/>
      <c r="H73" s="1802"/>
      <c r="I73" s="1802"/>
      <c r="J73" s="1802"/>
      <c r="K73" s="1802"/>
      <c r="L73" s="1803"/>
      <c r="M73" s="982"/>
    </row>
    <row r="74" spans="1:13" ht="5.25" customHeight="1">
      <c r="A74" s="1801"/>
      <c r="B74" s="1802"/>
      <c r="C74" s="1802"/>
      <c r="D74" s="1802"/>
      <c r="E74" s="1802"/>
      <c r="F74" s="1802"/>
      <c r="G74" s="1802"/>
      <c r="H74" s="1802"/>
      <c r="I74" s="1802"/>
      <c r="J74" s="1802"/>
      <c r="K74" s="1802"/>
      <c r="L74" s="1803"/>
      <c r="M74" s="982"/>
    </row>
    <row r="75" spans="1:13" ht="7.5" customHeight="1">
      <c r="A75" s="1801"/>
      <c r="B75" s="1802"/>
      <c r="C75" s="1802"/>
      <c r="D75" s="1802"/>
      <c r="E75" s="1802"/>
      <c r="F75" s="1802"/>
      <c r="G75" s="1802"/>
      <c r="H75" s="1802"/>
      <c r="I75" s="1802"/>
      <c r="J75" s="1802"/>
      <c r="K75" s="1802"/>
      <c r="L75" s="1803"/>
      <c r="M75" s="982"/>
    </row>
    <row r="76" spans="1:13" ht="7.5" customHeight="1" thickBot="1">
      <c r="A76" s="1804"/>
      <c r="B76" s="1805"/>
      <c r="C76" s="1805"/>
      <c r="D76" s="1805"/>
      <c r="E76" s="1805"/>
      <c r="F76" s="1805"/>
      <c r="G76" s="1805"/>
      <c r="H76" s="1805"/>
      <c r="I76" s="1805"/>
      <c r="J76" s="1805"/>
      <c r="K76" s="1805"/>
      <c r="L76" s="1806"/>
      <c r="M76" s="982"/>
    </row>
    <row r="77" spans="1:13" ht="9" customHeight="1" thickBot="1">
      <c r="A77" s="998"/>
      <c r="B77" s="977"/>
      <c r="C77" s="999"/>
      <c r="D77" s="977"/>
      <c r="E77" s="999"/>
      <c r="F77" s="999"/>
      <c r="G77" s="1000"/>
      <c r="H77" s="1000"/>
      <c r="I77" s="977"/>
      <c r="J77" s="977"/>
      <c r="K77" s="977"/>
      <c r="L77" s="977"/>
      <c r="M77" s="977"/>
    </row>
    <row r="78" spans="1:12" ht="15.75" thickBot="1">
      <c r="A78" s="1305" t="s">
        <v>486</v>
      </c>
      <c r="B78" s="1306"/>
      <c r="C78" s="1306"/>
      <c r="D78" s="1307"/>
      <c r="E78" s="1733" t="s">
        <v>83</v>
      </c>
      <c r="F78" s="1734"/>
      <c r="G78" s="1734"/>
      <c r="H78" s="1734"/>
      <c r="I78" s="1734"/>
      <c r="J78" s="1734"/>
      <c r="K78" s="1734"/>
      <c r="L78" s="1735"/>
    </row>
    <row r="79" spans="1:11" ht="45.75" thickBot="1">
      <c r="A79" s="718" t="s">
        <v>87</v>
      </c>
      <c r="B79" s="724" t="s">
        <v>111</v>
      </c>
      <c r="C79" s="725" t="s">
        <v>112</v>
      </c>
      <c r="D79" s="719" t="s">
        <v>487</v>
      </c>
      <c r="E79" s="1736" t="s">
        <v>222</v>
      </c>
      <c r="F79" s="1737"/>
      <c r="G79" s="1737"/>
      <c r="H79" s="1737"/>
      <c r="I79" s="1737"/>
      <c r="J79" s="1737"/>
      <c r="K79" s="1738"/>
    </row>
    <row r="80" spans="1:11" s="977" customFormat="1" ht="12.75">
      <c r="A80" s="726">
        <v>1</v>
      </c>
      <c r="B80" s="1460" t="s">
        <v>129</v>
      </c>
      <c r="C80" s="728" t="s">
        <v>129</v>
      </c>
      <c r="D80" s="1005"/>
      <c r="E80" s="1739"/>
      <c r="F80" s="1740"/>
      <c r="G80" s="1740"/>
      <c r="H80" s="1740"/>
      <c r="I80" s="1740"/>
      <c r="J80" s="1740"/>
      <c r="K80" s="1741"/>
    </row>
    <row r="81" spans="1:11" s="977" customFormat="1" ht="25.5">
      <c r="A81" s="726">
        <v>2</v>
      </c>
      <c r="B81" s="727" t="s">
        <v>662</v>
      </c>
      <c r="C81" s="728" t="s">
        <v>128</v>
      </c>
      <c r="D81" s="1005"/>
      <c r="E81" s="1461"/>
      <c r="F81" s="1462"/>
      <c r="G81" s="1462"/>
      <c r="H81" s="1462"/>
      <c r="I81" s="1462"/>
      <c r="J81" s="1462"/>
      <c r="K81" s="1463"/>
    </row>
    <row r="82" spans="1:11" s="977" customFormat="1" ht="25.5">
      <c r="A82" s="726">
        <v>3</v>
      </c>
      <c r="B82" s="727" t="s">
        <v>663</v>
      </c>
      <c r="C82" s="728" t="s">
        <v>128</v>
      </c>
      <c r="D82" s="1005"/>
      <c r="E82" s="1461"/>
      <c r="F82" s="1462"/>
      <c r="G82" s="1462"/>
      <c r="H82" s="1462"/>
      <c r="I82" s="1462"/>
      <c r="J82" s="1462"/>
      <c r="K82" s="1463"/>
    </row>
    <row r="83" spans="1:11" s="977" customFormat="1" ht="38.25">
      <c r="A83" s="726">
        <v>4</v>
      </c>
      <c r="B83" s="727" t="s">
        <v>664</v>
      </c>
      <c r="C83" s="728" t="s">
        <v>128</v>
      </c>
      <c r="D83" s="1005"/>
      <c r="E83" s="1461"/>
      <c r="F83" s="1462"/>
      <c r="G83" s="1462"/>
      <c r="H83" s="1462"/>
      <c r="I83" s="1462"/>
      <c r="J83" s="1462"/>
      <c r="K83" s="1463"/>
    </row>
    <row r="84" spans="1:11" s="977" customFormat="1" ht="25.5">
      <c r="A84" s="726">
        <v>5</v>
      </c>
      <c r="B84" s="727" t="s">
        <v>665</v>
      </c>
      <c r="C84" s="728" t="s">
        <v>128</v>
      </c>
      <c r="D84" s="1005"/>
      <c r="E84" s="1461"/>
      <c r="F84" s="1462"/>
      <c r="G84" s="1462"/>
      <c r="H84" s="1462"/>
      <c r="I84" s="1462"/>
      <c r="J84" s="1462"/>
      <c r="K84" s="1463"/>
    </row>
    <row r="85" spans="1:11" s="977" customFormat="1" ht="25.5">
      <c r="A85" s="726">
        <v>6</v>
      </c>
      <c r="B85" s="727" t="s">
        <v>666</v>
      </c>
      <c r="C85" s="728" t="s">
        <v>126</v>
      </c>
      <c r="D85" s="1005"/>
      <c r="E85" s="1461"/>
      <c r="F85" s="1462"/>
      <c r="G85" s="1462"/>
      <c r="H85" s="1462"/>
      <c r="I85" s="1462"/>
      <c r="J85" s="1462"/>
      <c r="K85" s="1463"/>
    </row>
    <row r="86" spans="1:11" s="977" customFormat="1" ht="25.5">
      <c r="A86" s="726">
        <v>7</v>
      </c>
      <c r="B86" s="727" t="s">
        <v>667</v>
      </c>
      <c r="C86" s="728" t="s">
        <v>126</v>
      </c>
      <c r="D86" s="1005"/>
      <c r="E86" s="1461"/>
      <c r="F86" s="1462"/>
      <c r="G86" s="1462"/>
      <c r="H86" s="1462"/>
      <c r="I86" s="1462"/>
      <c r="J86" s="1462"/>
      <c r="K86" s="1463"/>
    </row>
    <row r="87" spans="1:11" s="977" customFormat="1" ht="25.5">
      <c r="A87" s="726">
        <v>8</v>
      </c>
      <c r="B87" s="727" t="s">
        <v>668</v>
      </c>
      <c r="C87" s="728" t="s">
        <v>126</v>
      </c>
      <c r="D87" s="1005"/>
      <c r="E87" s="1461"/>
      <c r="F87" s="1462"/>
      <c r="G87" s="1462"/>
      <c r="H87" s="1462"/>
      <c r="I87" s="1462"/>
      <c r="J87" s="1462"/>
      <c r="K87" s="1463"/>
    </row>
    <row r="88" spans="1:11" s="977" customFormat="1" ht="25.5">
      <c r="A88" s="726">
        <v>9</v>
      </c>
      <c r="B88" s="727" t="s">
        <v>669</v>
      </c>
      <c r="C88" s="728" t="s">
        <v>126</v>
      </c>
      <c r="D88" s="1005"/>
      <c r="E88" s="1461"/>
      <c r="F88" s="1462"/>
      <c r="G88" s="1462"/>
      <c r="H88" s="1462"/>
      <c r="I88" s="1462"/>
      <c r="J88" s="1462"/>
      <c r="K88" s="1463"/>
    </row>
    <row r="89" spans="1:11" s="977" customFormat="1" ht="25.5">
      <c r="A89" s="726">
        <v>10</v>
      </c>
      <c r="B89" s="727" t="s">
        <v>670</v>
      </c>
      <c r="C89" s="728" t="s">
        <v>126</v>
      </c>
      <c r="D89" s="1005"/>
      <c r="E89" s="1461"/>
      <c r="F89" s="1462"/>
      <c r="G89" s="1462"/>
      <c r="H89" s="1462"/>
      <c r="I89" s="1462"/>
      <c r="J89" s="1462"/>
      <c r="K89" s="1463"/>
    </row>
    <row r="90" spans="1:11" s="977" customFormat="1" ht="25.5">
      <c r="A90" s="726">
        <v>11</v>
      </c>
      <c r="B90" s="727" t="s">
        <v>671</v>
      </c>
      <c r="C90" s="728" t="s">
        <v>128</v>
      </c>
      <c r="D90" s="1005"/>
      <c r="E90" s="1461"/>
      <c r="F90" s="1462"/>
      <c r="G90" s="1462"/>
      <c r="H90" s="1462"/>
      <c r="I90" s="1462"/>
      <c r="J90" s="1462"/>
      <c r="K90" s="1463"/>
    </row>
    <row r="91" spans="1:11" s="977" customFormat="1" ht="25.5">
      <c r="A91" s="726">
        <v>12</v>
      </c>
      <c r="B91" s="727" t="s">
        <v>672</v>
      </c>
      <c r="C91" s="728" t="s">
        <v>128</v>
      </c>
      <c r="D91" s="1005"/>
      <c r="E91" s="1461"/>
      <c r="F91" s="1462"/>
      <c r="G91" s="1462"/>
      <c r="H91" s="1462"/>
      <c r="I91" s="1462"/>
      <c r="J91" s="1462"/>
      <c r="K91" s="1463"/>
    </row>
    <row r="92" spans="1:11" s="977" customFormat="1" ht="25.5">
      <c r="A92" s="726">
        <v>13</v>
      </c>
      <c r="B92" s="727" t="s">
        <v>673</v>
      </c>
      <c r="C92" s="728" t="s">
        <v>126</v>
      </c>
      <c r="D92" s="1005"/>
      <c r="E92" s="1461"/>
      <c r="F92" s="1462"/>
      <c r="G92" s="1462"/>
      <c r="H92" s="1462"/>
      <c r="I92" s="1462"/>
      <c r="J92" s="1462"/>
      <c r="K92" s="1463"/>
    </row>
    <row r="93" spans="1:11" s="977" customFormat="1" ht="25.5">
      <c r="A93" s="726">
        <v>14</v>
      </c>
      <c r="B93" s="727" t="s">
        <v>674</v>
      </c>
      <c r="C93" s="728" t="s">
        <v>126</v>
      </c>
      <c r="D93" s="1005"/>
      <c r="E93" s="1461"/>
      <c r="F93" s="1462"/>
      <c r="G93" s="1462"/>
      <c r="H93" s="1462"/>
      <c r="I93" s="1462"/>
      <c r="J93" s="1462"/>
      <c r="K93" s="1463"/>
    </row>
    <row r="94" spans="1:11" s="977" customFormat="1" ht="25.5">
      <c r="A94" s="726">
        <v>15</v>
      </c>
      <c r="B94" s="727" t="s">
        <v>675</v>
      </c>
      <c r="C94" s="728" t="s">
        <v>126</v>
      </c>
      <c r="D94" s="1005"/>
      <c r="E94" s="1461"/>
      <c r="F94" s="1462"/>
      <c r="G94" s="1462"/>
      <c r="H94" s="1462"/>
      <c r="I94" s="1462"/>
      <c r="J94" s="1462"/>
      <c r="K94" s="1463"/>
    </row>
    <row r="95" spans="1:11" s="977" customFormat="1" ht="26.25" thickBot="1">
      <c r="A95" s="726">
        <v>16</v>
      </c>
      <c r="B95" s="727" t="s">
        <v>676</v>
      </c>
      <c r="C95" s="728" t="s">
        <v>126</v>
      </c>
      <c r="D95" s="1005"/>
      <c r="E95" s="1461"/>
      <c r="F95" s="1462"/>
      <c r="G95" s="1462"/>
      <c r="H95" s="1462"/>
      <c r="I95" s="1462"/>
      <c r="J95" s="1462"/>
      <c r="K95" s="1463"/>
    </row>
    <row r="96" spans="1:11" ht="13.5" thickBot="1">
      <c r="A96" s="731"/>
      <c r="B96" s="732"/>
      <c r="C96" s="908" t="s">
        <v>37</v>
      </c>
      <c r="D96" s="720">
        <f>SUM(D80:D95)</f>
        <v>0</v>
      </c>
      <c r="E96" s="1006"/>
      <c r="F96" s="1007"/>
      <c r="G96" s="1007"/>
      <c r="H96" s="1007"/>
      <c r="I96" s="1007"/>
      <c r="J96" s="1007"/>
      <c r="K96" s="1007"/>
    </row>
  </sheetData>
  <sheetProtection password="92D1" sheet="1" objects="1" scenarios="1" insertRows="0" insertHyperlinks="0" deleteRows="0" selectLockedCells="1"/>
  <mergeCells count="61">
    <mergeCell ref="I55:L55"/>
    <mergeCell ref="A63:E65"/>
    <mergeCell ref="A70:L70"/>
    <mergeCell ref="B27:D27"/>
    <mergeCell ref="A72:L76"/>
    <mergeCell ref="B29:D29"/>
    <mergeCell ref="A30:C30"/>
    <mergeCell ref="E33:H33"/>
    <mergeCell ref="I33:L33"/>
    <mergeCell ref="A71:L71"/>
    <mergeCell ref="A50:D50"/>
    <mergeCell ref="A51:E53"/>
    <mergeCell ref="E55:H55"/>
    <mergeCell ref="B21:D21"/>
    <mergeCell ref="B22:D22"/>
    <mergeCell ref="B23:D23"/>
    <mergeCell ref="B24:D24"/>
    <mergeCell ref="B25:D25"/>
    <mergeCell ref="B26:D26"/>
    <mergeCell ref="E8:E9"/>
    <mergeCell ref="I8:I9"/>
    <mergeCell ref="E12:H13"/>
    <mergeCell ref="E15:H15"/>
    <mergeCell ref="I15:L15"/>
    <mergeCell ref="B28:D28"/>
    <mergeCell ref="B17:D17"/>
    <mergeCell ref="B18:D18"/>
    <mergeCell ref="B19:D19"/>
    <mergeCell ref="B20:D20"/>
    <mergeCell ref="A5:B5"/>
    <mergeCell ref="C5:D5"/>
    <mergeCell ref="A6:B6"/>
    <mergeCell ref="C6:D6"/>
    <mergeCell ref="A7:B7"/>
    <mergeCell ref="A8:B8"/>
    <mergeCell ref="E78:L78"/>
    <mergeCell ref="E79:K79"/>
    <mergeCell ref="E80:K80"/>
    <mergeCell ref="A1:F1"/>
    <mergeCell ref="A3:B3"/>
    <mergeCell ref="C3:D3"/>
    <mergeCell ref="F3:H4"/>
    <mergeCell ref="A4:B4"/>
    <mergeCell ref="C4:D4"/>
    <mergeCell ref="B16:C16"/>
    <mergeCell ref="P15:Q15"/>
    <mergeCell ref="U15:V15"/>
    <mergeCell ref="P16:Q16"/>
    <mergeCell ref="U16:V16"/>
    <mergeCell ref="P17:Q17"/>
    <mergeCell ref="U17:V17"/>
    <mergeCell ref="P22:Q22"/>
    <mergeCell ref="U22:V22"/>
    <mergeCell ref="P23:Q23"/>
    <mergeCell ref="U23:V23"/>
    <mergeCell ref="P18:Q18"/>
    <mergeCell ref="U18:V18"/>
    <mergeCell ref="P20:Q20"/>
    <mergeCell ref="U20:V20"/>
    <mergeCell ref="P21:Q21"/>
    <mergeCell ref="U21:V21"/>
  </mergeCells>
  <conditionalFormatting sqref="E62 E50">
    <cfRule type="cellIs" priority="11" dxfId="41" operator="notEqual" stopIfTrue="1">
      <formula>$E$30</formula>
    </cfRule>
    <cfRule type="cellIs" priority="12" dxfId="41" operator="notEqual" stopIfTrue="1">
      <formula>$E$62</formula>
    </cfRule>
  </conditionalFormatting>
  <conditionalFormatting sqref="F50 F62">
    <cfRule type="cellIs" priority="13" dxfId="41" operator="notEqual" stopIfTrue="1">
      <formula>$F$30</formula>
    </cfRule>
    <cfRule type="cellIs" priority="14" dxfId="41" operator="notEqual" stopIfTrue="1">
      <formula>$F$62</formula>
    </cfRule>
  </conditionalFormatting>
  <conditionalFormatting sqref="I62 I50">
    <cfRule type="cellIs" priority="15" dxfId="41" operator="notEqual" stopIfTrue="1">
      <formula>$I$30</formula>
    </cfRule>
    <cfRule type="cellIs" priority="16" dxfId="41" operator="notEqual" stopIfTrue="1">
      <formula>$I$62</formula>
    </cfRule>
  </conditionalFormatting>
  <conditionalFormatting sqref="J50">
    <cfRule type="cellIs" priority="17" dxfId="41" operator="notEqual" stopIfTrue="1">
      <formula>$J$30</formula>
    </cfRule>
    <cfRule type="cellIs" priority="18" dxfId="41" operator="notEqual" stopIfTrue="1">
      <formula>$J$62</formula>
    </cfRule>
  </conditionalFormatting>
  <conditionalFormatting sqref="E30">
    <cfRule type="cellIs" priority="19" dxfId="41" operator="notEqual" stopIfTrue="1">
      <formula>$E$50</formula>
    </cfRule>
    <cfRule type="cellIs" priority="20" dxfId="41" operator="notEqual" stopIfTrue="1">
      <formula>$E$62</formula>
    </cfRule>
  </conditionalFormatting>
  <conditionalFormatting sqref="F30">
    <cfRule type="cellIs" priority="21" dxfId="41" operator="notEqual" stopIfTrue="1">
      <formula>$F$50</formula>
    </cfRule>
    <cfRule type="cellIs" priority="22" dxfId="41" operator="notEqual" stopIfTrue="1">
      <formula>$F$62</formula>
    </cfRule>
  </conditionalFormatting>
  <conditionalFormatting sqref="I30">
    <cfRule type="cellIs" priority="23" dxfId="41" operator="notEqual" stopIfTrue="1">
      <formula>$I$50</formula>
    </cfRule>
    <cfRule type="cellIs" priority="24" dxfId="41" operator="notEqual" stopIfTrue="1">
      <formula>$I$62</formula>
    </cfRule>
  </conditionalFormatting>
  <conditionalFormatting sqref="J30">
    <cfRule type="cellIs" priority="25" dxfId="41" operator="notEqual" stopIfTrue="1">
      <formula>$J$50</formula>
    </cfRule>
    <cfRule type="cellIs" priority="26" dxfId="41" operator="notEqual" stopIfTrue="1">
      <formula>$J$62</formula>
    </cfRule>
  </conditionalFormatting>
  <conditionalFormatting sqref="G9">
    <cfRule type="cellIs" priority="27" dxfId="41" operator="notEqual" stopIfTrue="1">
      <formula>$K$9</formula>
    </cfRule>
  </conditionalFormatting>
  <conditionalFormatting sqref="T19:T20 Y19 Z21:Z23 U20:U21 R17:S18 R21:S23 W17:X18 W21:X23">
    <cfRule type="cellIs" priority="2" dxfId="13" operator="lessThan" stopIfTrue="1">
      <formula>0</formula>
    </cfRule>
  </conditionalFormatting>
  <conditionalFormatting sqref="T19:T20 Y19:Y20 U20:U21 W21:W23 Z21:Z23 X22:X23">
    <cfRule type="cellIs" priority="1" dxfId="12" operator="lessThan" stopIfTrue="1">
      <formula>0</formula>
    </cfRule>
  </conditionalFormatting>
  <dataValidations count="11">
    <dataValidation type="decimal" allowBlank="1" showInputMessage="1" showErrorMessage="1" sqref="I17:J29">
      <formula1>-10000000000000</formula1>
      <formula2>990000000000000</formula2>
    </dataValidation>
    <dataValidation type="decimal" allowBlank="1" showInputMessage="1" showErrorMessage="1" sqref="E35:F49">
      <formula1>-100000000000</formula1>
      <formula2>99999999999999.9</formula2>
    </dataValidation>
    <dataValidation type="decimal" allowBlank="1" showInputMessage="1" showErrorMessage="1" sqref="E17:F29">
      <formula1>-1000000000000</formula1>
      <formula2>99999999999999.9</formula2>
    </dataValidation>
    <dataValidation type="list" allowBlank="1" showErrorMessage="1" promptTitle="Please Select" errorTitle="Invalid Data" error="You must select a category from the list only." sqref="B35:B49">
      <formula1>ListHIV</formula1>
    </dataValidation>
    <dataValidation type="list" allowBlank="1" showInputMessage="1" showErrorMessage="1" sqref="C6:D6 A7">
      <formula1>"Please Select …,USD,EURO"</formula1>
    </dataValidation>
    <dataValidation type="date" allowBlank="1" showInputMessage="1" sqref="G8:H9 K8:K9">
      <formula1>34700</formula1>
      <formula2>127472</formula2>
    </dataValidation>
    <dataValidation type="decimal" allowBlank="1" showInputMessage="1" showErrorMessage="1" sqref="I35:J49 D80:D95 I57:J61">
      <formula1>-1000000000000000</formula1>
      <formula2>99999999999999900</formula2>
    </dataValidation>
    <dataValidation type="decimal" allowBlank="1" showInputMessage="1" showErrorMessage="1" sqref="E57:F61">
      <formula1>-1000000000000</formula1>
      <formula2>99000000000000.9</formula2>
    </dataValidation>
    <dataValidation type="list" allowBlank="1" showErrorMessage="1" errorTitle="Invalid Data" error="You must select from the list only." sqref="B57:B61">
      <formula1>"Please Select …,PR,SR"</formula1>
    </dataValidation>
    <dataValidation type="list" allowBlank="1" showInputMessage="1" showErrorMessage="1" sqref="D57:D61 C80:C95">
      <formula1>List_IE</formula1>
    </dataValidation>
    <dataValidation type="list" allowBlank="1" showInputMessage="1" showErrorMessage="1" sqref="D35:D49">
      <formula1>HIVSDA</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48" r:id="rId3"/>
  <legacyDrawing r:id="rId2"/>
</worksheet>
</file>

<file path=xl/worksheets/sheet7.xml><?xml version="1.0" encoding="utf-8"?>
<worksheet xmlns="http://schemas.openxmlformats.org/spreadsheetml/2006/main" xmlns:r="http://schemas.openxmlformats.org/officeDocument/2006/relationships">
  <sheetPr>
    <tabColor indexed="11"/>
    <pageSetUpPr fitToPage="1"/>
  </sheetPr>
  <dimension ref="A1:L18"/>
  <sheetViews>
    <sheetView showGridLines="0" view="pageBreakPreview" zoomScale="70" zoomScaleNormal="75" zoomScaleSheetLayoutView="70" zoomScalePageLayoutView="75" workbookViewId="0" topLeftCell="A1">
      <selection activeCell="A14" sqref="A14:J14"/>
    </sheetView>
  </sheetViews>
  <sheetFormatPr defaultColWidth="9.140625" defaultRowHeight="12.75"/>
  <cols>
    <col min="1" max="1" width="15.00390625" style="72" customWidth="1"/>
    <col min="2" max="2" width="45.421875" style="72" customWidth="1"/>
    <col min="3" max="3" width="19.28125" style="72" customWidth="1"/>
    <col min="4" max="4" width="23.28125" style="72" customWidth="1"/>
    <col min="5" max="5" width="19.28125" style="72" customWidth="1"/>
    <col min="6" max="6" width="17.140625" style="72" customWidth="1"/>
    <col min="7" max="7" width="25.8515625" style="72" customWidth="1"/>
    <col min="8" max="8" width="20.00390625" style="539" customWidth="1"/>
    <col min="9" max="9" width="19.28125" style="72" customWidth="1"/>
    <col min="10" max="10" width="30.00390625" style="72" customWidth="1"/>
    <col min="11" max="11" width="5.7109375" style="72" customWidth="1"/>
    <col min="12" max="12" width="3.57421875" style="72" customWidth="1"/>
    <col min="13" max="16384" width="9.140625" style="72" customWidth="1"/>
  </cols>
  <sheetData>
    <row r="1" spans="1:10" ht="25.5" customHeight="1">
      <c r="A1" s="1694" t="s">
        <v>61</v>
      </c>
      <c r="B1" s="1694"/>
      <c r="C1" s="1694"/>
      <c r="D1" s="1694"/>
      <c r="E1" s="1694"/>
      <c r="F1" s="1694"/>
      <c r="G1" s="1694"/>
      <c r="H1" s="1"/>
      <c r="I1" s="3"/>
      <c r="J1" s="3"/>
    </row>
    <row r="2" spans="1:10" s="63" customFormat="1" ht="27" customHeight="1" thickBot="1">
      <c r="A2" s="98" t="s">
        <v>157</v>
      </c>
      <c r="B2" s="10"/>
      <c r="C2" s="10"/>
      <c r="D2" s="36"/>
      <c r="E2" s="10"/>
      <c r="F2" s="10"/>
      <c r="G2" s="3"/>
      <c r="H2" s="11"/>
      <c r="I2" s="12"/>
      <c r="J2" s="12"/>
    </row>
    <row r="3" spans="1:10" s="73" customFormat="1" ht="28.5" customHeight="1" thickBot="1">
      <c r="A3" s="1576" t="s">
        <v>70</v>
      </c>
      <c r="B3" s="1614"/>
      <c r="C3" s="1577"/>
      <c r="D3" s="1616" t="str">
        <f>IF('PR_Programmatic Progress_1A'!C7="","",'PR_Programmatic Progress_1A'!C7)</f>
        <v>MNT-910-G03-H</v>
      </c>
      <c r="E3" s="1617"/>
      <c r="F3" s="1617"/>
      <c r="G3" s="1618"/>
      <c r="H3" s="4"/>
      <c r="I3" s="4"/>
      <c r="J3" s="4"/>
    </row>
    <row r="4" spans="1:10" s="73" customFormat="1" ht="15" customHeight="1">
      <c r="A4" s="493" t="s">
        <v>274</v>
      </c>
      <c r="B4" s="513"/>
      <c r="C4" s="513"/>
      <c r="D4" s="53" t="s">
        <v>280</v>
      </c>
      <c r="E4" s="505" t="str">
        <f>IF('PR_Programmatic Progress_1A'!D12="Select","",'PR_Programmatic Progress_1A'!D12)</f>
        <v>Semester</v>
      </c>
      <c r="F4" s="5" t="s">
        <v>281</v>
      </c>
      <c r="G4" s="47">
        <f>IF('PR_Programmatic Progress_1A'!F12="Select","",'PR_Programmatic Progress_1A'!F12)</f>
        <v>6</v>
      </c>
      <c r="H4" s="4"/>
      <c r="I4" s="4"/>
      <c r="J4" s="4"/>
    </row>
    <row r="5" spans="1:10" s="73" customFormat="1" ht="15" customHeight="1">
      <c r="A5" s="514" t="s">
        <v>275</v>
      </c>
      <c r="B5" s="40"/>
      <c r="C5" s="40"/>
      <c r="D5" s="54" t="s">
        <v>243</v>
      </c>
      <c r="E5" s="520">
        <f>IF('PR_Programmatic Progress_1A'!D13="","",'PR_Programmatic Progress_1A'!D13)</f>
        <v>41275</v>
      </c>
      <c r="F5" s="5" t="s">
        <v>261</v>
      </c>
      <c r="G5" s="521">
        <f>IF('PR_Programmatic Progress_1A'!F13="","",'PR_Programmatic Progress_1A'!F13)</f>
        <v>41455</v>
      </c>
      <c r="H5" s="4"/>
      <c r="I5" s="4"/>
      <c r="J5" s="4"/>
    </row>
    <row r="6" spans="1:10" s="73" customFormat="1" ht="15" customHeight="1" thickBot="1">
      <c r="A6" s="55" t="s">
        <v>276</v>
      </c>
      <c r="B6" s="167"/>
      <c r="C6" s="41"/>
      <c r="D6" s="1629">
        <f>IF('PR_Programmatic Progress_1A'!C14="Select","",'PR_Programmatic Progress_1A'!C14)</f>
        <v>6</v>
      </c>
      <c r="E6" s="1630"/>
      <c r="F6" s="1630"/>
      <c r="G6" s="1631"/>
      <c r="H6" s="4"/>
      <c r="I6" s="4"/>
      <c r="J6" s="4"/>
    </row>
    <row r="7" spans="1:10" s="63" customFormat="1" ht="15.75" customHeight="1">
      <c r="A7" s="10"/>
      <c r="B7" s="10"/>
      <c r="C7" s="10"/>
      <c r="D7" s="36"/>
      <c r="E7" s="10"/>
      <c r="F7" s="12"/>
      <c r="G7" s="11"/>
      <c r="H7" s="10"/>
      <c r="I7" s="12"/>
      <c r="J7" s="13"/>
    </row>
    <row r="8" spans="1:10" s="749" customFormat="1" ht="27" customHeight="1" thickBot="1">
      <c r="A8" s="1818" t="s">
        <v>494</v>
      </c>
      <c r="B8" s="1818"/>
      <c r="C8" s="1818"/>
      <c r="D8" s="1818"/>
      <c r="E8" s="1818"/>
      <c r="F8" s="1818"/>
      <c r="G8" s="1818"/>
      <c r="H8" s="1818"/>
      <c r="I8" s="1818"/>
      <c r="J8" s="1818"/>
    </row>
    <row r="9" spans="1:11" s="63" customFormat="1" ht="34.5" customHeight="1" thickBot="1">
      <c r="A9" s="400"/>
      <c r="B9" s="401"/>
      <c r="C9" s="546"/>
      <c r="D9" s="546"/>
      <c r="E9" s="402"/>
      <c r="F9" s="547"/>
      <c r="G9" s="1815" t="s">
        <v>222</v>
      </c>
      <c r="H9" s="1816"/>
      <c r="I9" s="1816"/>
      <c r="J9" s="1817"/>
      <c r="K9" s="14"/>
    </row>
    <row r="10" spans="1:12" s="63" customFormat="1" ht="161.25" customHeight="1">
      <c r="A10" s="1822" t="s">
        <v>623</v>
      </c>
      <c r="B10" s="1823"/>
      <c r="C10" s="1823"/>
      <c r="D10" s="1823"/>
      <c r="E10" s="1823"/>
      <c r="F10" s="398" t="s">
        <v>260</v>
      </c>
      <c r="G10" s="1824" t="s">
        <v>17</v>
      </c>
      <c r="H10" s="1824"/>
      <c r="I10" s="1824"/>
      <c r="J10" s="1825"/>
      <c r="K10" s="14"/>
      <c r="L10" s="14"/>
    </row>
    <row r="11" spans="1:10" ht="161.25" customHeight="1" thickBot="1">
      <c r="A11" s="1826" t="s">
        <v>624</v>
      </c>
      <c r="B11" s="1827"/>
      <c r="C11" s="1827"/>
      <c r="D11" s="1827"/>
      <c r="E11" s="1827"/>
      <c r="F11" s="403" t="s">
        <v>260</v>
      </c>
      <c r="G11" s="1828" t="s">
        <v>18</v>
      </c>
      <c r="H11" s="1828"/>
      <c r="I11" s="1828"/>
      <c r="J11" s="1829"/>
    </row>
    <row r="12" spans="1:12" s="63" customFormat="1" ht="21.75" customHeight="1">
      <c r="A12" s="168"/>
      <c r="B12" s="548"/>
      <c r="C12" s="548"/>
      <c r="D12" s="548"/>
      <c r="E12" s="549"/>
      <c r="F12" s="550"/>
      <c r="G12" s="174"/>
      <c r="H12" s="186"/>
      <c r="I12" s="185"/>
      <c r="J12" s="528"/>
      <c r="K12" s="14"/>
      <c r="L12" s="14"/>
    </row>
    <row r="13" spans="1:10" ht="15.75" thickBot="1">
      <c r="A13" s="1830" t="s">
        <v>233</v>
      </c>
      <c r="B13" s="1830"/>
      <c r="C13" s="1830"/>
      <c r="D13" s="1830"/>
      <c r="E13" s="1830"/>
      <c r="F13" s="1830"/>
      <c r="G13" s="1830"/>
      <c r="H13" s="1830"/>
      <c r="I13" s="1830"/>
      <c r="J13" s="1830"/>
    </row>
    <row r="14" spans="1:10" ht="139.5" customHeight="1" thickBot="1">
      <c r="A14" s="1819" t="s">
        <v>783</v>
      </c>
      <c r="B14" s="1820"/>
      <c r="C14" s="1820"/>
      <c r="D14" s="1820"/>
      <c r="E14" s="1820"/>
      <c r="F14" s="1820"/>
      <c r="G14" s="1820"/>
      <c r="H14" s="1820"/>
      <c r="I14" s="1820"/>
      <c r="J14" s="1821"/>
    </row>
    <row r="15" spans="1:10" ht="17.25" customHeight="1">
      <c r="A15" s="551"/>
      <c r="B15" s="551"/>
      <c r="C15" s="551"/>
      <c r="D15" s="551"/>
      <c r="E15" s="551"/>
      <c r="F15" s="551"/>
      <c r="G15" s="3"/>
      <c r="H15" s="16"/>
      <c r="I15" s="3"/>
      <c r="J15" s="3"/>
    </row>
    <row r="18" ht="12.75">
      <c r="B18" s="751"/>
    </row>
    <row r="19" ht="18" customHeight="1"/>
  </sheetData>
  <sheetProtection password="92D1" sheet="1" formatCells="0" formatColumns="0" formatRows="0"/>
  <mergeCells count="12">
    <mergeCell ref="A14:J14"/>
    <mergeCell ref="A10:E10"/>
    <mergeCell ref="G10:J10"/>
    <mergeCell ref="A11:E11"/>
    <mergeCell ref="G11:J11"/>
    <mergeCell ref="A13:J13"/>
    <mergeCell ref="G9:J9"/>
    <mergeCell ref="A1:G1"/>
    <mergeCell ref="A3:C3"/>
    <mergeCell ref="D3:G3"/>
    <mergeCell ref="D6:G6"/>
    <mergeCell ref="A8:J8"/>
  </mergeCells>
  <conditionalFormatting sqref="E9">
    <cfRule type="cellIs" priority="1" dxfId="12" operator="lessThan" stopIfTrue="1">
      <formula>0</formula>
    </cfRule>
  </conditionalFormatting>
  <dataValidations count="3">
    <dataValidation type="list" allowBlank="1" showInputMessage="1" showErrorMessage="1" sqref="F15 F10:F12">
      <formula1>"Select,Yes,No,N/A"</formula1>
    </dataValidation>
    <dataValidation type="list" allowBlank="1" showInputMessage="1" showErrorMessage="1" sqref="C2:F2">
      <formula1>"Select,USD,EUR"</formula1>
    </dataValidation>
    <dataValidation allowBlank="1" showInputMessage="1" sqref="F9"/>
  </dataValidations>
  <printOptions horizontalCentered="1"/>
  <pageMargins left="0.7480314960629921" right="0.7480314960629921" top="0.5905511811023623" bottom="0.5905511811023623" header="0.5118110236220472" footer="0.5118110236220472"/>
  <pageSetup cellComments="asDisplayed" fitToHeight="0" fitToWidth="1" horizontalDpi="600" verticalDpi="600" orientation="landscape" paperSize="9" scale="54" r:id="rId1"/>
  <headerFooter alignWithMargins="0">
    <oddFooter>&amp;L&amp;9&amp;F&amp;C&amp;A&amp;R&amp;9Page &amp;P of &amp;N</oddFooter>
  </headerFooter>
</worksheet>
</file>

<file path=xl/worksheets/sheet8.xml><?xml version="1.0" encoding="utf-8"?>
<worksheet xmlns="http://schemas.openxmlformats.org/spreadsheetml/2006/main" xmlns:r="http://schemas.openxmlformats.org/officeDocument/2006/relationships">
  <sheetPr>
    <tabColor indexed="11"/>
    <pageSetUpPr fitToPage="1"/>
  </sheetPr>
  <dimension ref="A1:M35"/>
  <sheetViews>
    <sheetView view="pageBreakPreview" zoomScale="70" zoomScaleNormal="75" zoomScaleSheetLayoutView="70" zoomScalePageLayoutView="0" workbookViewId="0" topLeftCell="A1">
      <selection activeCell="X38" sqref="X38"/>
    </sheetView>
  </sheetViews>
  <sheetFormatPr defaultColWidth="9.140625" defaultRowHeight="12.75"/>
  <cols>
    <col min="1" max="1" width="14.8515625" style="69" customWidth="1"/>
    <col min="2" max="2" width="19.8515625" style="69" customWidth="1"/>
    <col min="3" max="3" width="17.421875" style="69" customWidth="1"/>
    <col min="4" max="4" width="19.421875" style="69" customWidth="1"/>
    <col min="5" max="5" width="14.8515625" style="69" customWidth="1"/>
    <col min="6" max="6" width="19.28125" style="69" customWidth="1"/>
    <col min="7" max="7" width="22.57421875" style="69" customWidth="1"/>
    <col min="8" max="8" width="30.28125" style="69" customWidth="1"/>
    <col min="9" max="9" width="20.7109375" style="69" customWidth="1"/>
    <col min="10" max="10" width="3.421875" style="69" customWidth="1"/>
    <col min="11" max="11" width="20.7109375" style="69" customWidth="1"/>
    <col min="12" max="12" width="4.8515625" style="69" customWidth="1"/>
    <col min="13" max="13" width="16.00390625" style="69" customWidth="1"/>
    <col min="14" max="16384" width="9.140625" style="69" customWidth="1"/>
  </cols>
  <sheetData>
    <row r="1" spans="1:13" ht="25.5" customHeight="1">
      <c r="A1" s="1849" t="s">
        <v>61</v>
      </c>
      <c r="B1" s="1849"/>
      <c r="C1" s="1849"/>
      <c r="D1" s="1849"/>
      <c r="E1" s="1849"/>
      <c r="F1" s="1849"/>
      <c r="G1" s="1849"/>
      <c r="H1" s="1849"/>
      <c r="I1" s="297"/>
      <c r="J1" s="286"/>
      <c r="K1" s="300"/>
      <c r="L1" s="301"/>
      <c r="M1" s="552"/>
    </row>
    <row r="2" spans="1:13" s="14" customFormat="1" ht="27" customHeight="1" thickBot="1">
      <c r="A2" s="98" t="s">
        <v>158</v>
      </c>
      <c r="B2" s="10"/>
      <c r="C2" s="10"/>
      <c r="D2" s="283"/>
      <c r="E2" s="284"/>
      <c r="F2" s="284"/>
      <c r="G2" s="10"/>
      <c r="H2" s="285"/>
      <c r="I2" s="298"/>
      <c r="J2" s="302"/>
      <c r="K2" s="302"/>
      <c r="L2" s="302"/>
      <c r="M2" s="1246"/>
    </row>
    <row r="3" spans="1:13" s="220" customFormat="1" ht="28.5" customHeight="1" thickBot="1">
      <c r="A3" s="1576" t="s">
        <v>70</v>
      </c>
      <c r="B3" s="1614"/>
      <c r="C3" s="1577"/>
      <c r="D3" s="1616" t="str">
        <f>IF('PR_Programmatic Progress_1A'!C7="","",'PR_Programmatic Progress_1A'!C7)</f>
        <v>MNT-910-G03-H</v>
      </c>
      <c r="E3" s="1617"/>
      <c r="F3" s="1617"/>
      <c r="G3" s="1618"/>
      <c r="H3" s="1834" t="s">
        <v>635</v>
      </c>
      <c r="I3" s="1835"/>
      <c r="J3" s="1835"/>
      <c r="K3" s="1835"/>
      <c r="L3" s="1836"/>
      <c r="M3" s="197"/>
    </row>
    <row r="4" spans="1:13" s="220" customFormat="1" ht="15" customHeight="1">
      <c r="A4" s="493" t="s">
        <v>274</v>
      </c>
      <c r="B4" s="513"/>
      <c r="C4" s="513"/>
      <c r="D4" s="53" t="s">
        <v>280</v>
      </c>
      <c r="E4" s="505" t="str">
        <f>IF('PR_Programmatic Progress_1A'!D12="Select","",'PR_Programmatic Progress_1A'!D12)</f>
        <v>Semester</v>
      </c>
      <c r="F4" s="5" t="s">
        <v>281</v>
      </c>
      <c r="G4" s="47">
        <f>IF('PR_Programmatic Progress_1A'!F12="Select","",'PR_Programmatic Progress_1A'!F12)</f>
        <v>6</v>
      </c>
      <c r="H4" s="1837"/>
      <c r="I4" s="1838"/>
      <c r="J4" s="1838"/>
      <c r="K4" s="1838"/>
      <c r="L4" s="1839"/>
      <c r="M4" s="197"/>
    </row>
    <row r="5" spans="1:13" s="220" customFormat="1" ht="15" customHeight="1">
      <c r="A5" s="514" t="s">
        <v>275</v>
      </c>
      <c r="B5" s="40"/>
      <c r="C5" s="40"/>
      <c r="D5" s="54" t="s">
        <v>243</v>
      </c>
      <c r="E5" s="520">
        <f>IF('PR_Programmatic Progress_1A'!D13="","",'PR_Programmatic Progress_1A'!D13)</f>
        <v>41275</v>
      </c>
      <c r="F5" s="5" t="s">
        <v>261</v>
      </c>
      <c r="G5" s="521">
        <f>IF('PR_Programmatic Progress_1A'!F13="","",'PR_Programmatic Progress_1A'!F13)</f>
        <v>41455</v>
      </c>
      <c r="H5" s="1840"/>
      <c r="I5" s="1841"/>
      <c r="J5" s="1841"/>
      <c r="K5" s="1841"/>
      <c r="L5" s="1842"/>
      <c r="M5" s="197"/>
    </row>
    <row r="6" spans="1:13" s="220" customFormat="1" ht="15" customHeight="1" thickBot="1">
      <c r="A6" s="55" t="s">
        <v>276</v>
      </c>
      <c r="B6" s="167"/>
      <c r="C6" s="41"/>
      <c r="D6" s="1629">
        <f>IF('PR_Programmatic Progress_1A'!C14="Select","",'PR_Programmatic Progress_1A'!C14)</f>
        <v>6</v>
      </c>
      <c r="E6" s="1630"/>
      <c r="F6" s="1630"/>
      <c r="G6" s="1631"/>
      <c r="H6" s="1293"/>
      <c r="I6" s="1294"/>
      <c r="J6" s="1295"/>
      <c r="K6" s="1295"/>
      <c r="L6" s="1295"/>
      <c r="M6" s="1294"/>
    </row>
    <row r="7" spans="1:13" s="73" customFormat="1" ht="15" customHeight="1" thickBot="1">
      <c r="A7" s="1278" t="s">
        <v>242</v>
      </c>
      <c r="B7" s="1279"/>
      <c r="C7" s="1281"/>
      <c r="D7" s="1709" t="str">
        <f>IF('PR_Programmatic Progress_1A'!C10="Select","",'PR_Programmatic Progress_1A'!C10)</f>
        <v>EUR</v>
      </c>
      <c r="E7" s="1710"/>
      <c r="F7" s="1710"/>
      <c r="G7" s="1711"/>
      <c r="H7" s="1296"/>
      <c r="I7" s="1296"/>
      <c r="J7" s="1296"/>
      <c r="K7" s="1296"/>
      <c r="L7" s="1296"/>
      <c r="M7" s="1296"/>
    </row>
    <row r="8" spans="1:13" ht="27.75" customHeight="1">
      <c r="A8" s="294"/>
      <c r="B8" s="295"/>
      <c r="C8" s="295"/>
      <c r="D8" s="294"/>
      <c r="E8" s="295"/>
      <c r="F8" s="7"/>
      <c r="G8" s="292"/>
      <c r="H8" s="1297"/>
      <c r="I8" s="1298"/>
      <c r="J8" s="1299"/>
      <c r="K8" s="1297"/>
      <c r="L8" s="1300"/>
      <c r="M8" s="1301"/>
    </row>
    <row r="9" spans="1:13" ht="33.75" customHeight="1" thickBot="1">
      <c r="A9" s="165" t="s">
        <v>495</v>
      </c>
      <c r="B9" s="296"/>
      <c r="C9" s="296"/>
      <c r="D9" s="166"/>
      <c r="E9" s="1386"/>
      <c r="F9" s="1387"/>
      <c r="G9" s="290"/>
      <c r="H9" s="288"/>
      <c r="I9" s="6"/>
      <c r="J9" s="290"/>
      <c r="K9" s="290"/>
      <c r="L9" s="290"/>
      <c r="M9" s="1247"/>
    </row>
    <row r="10" spans="1:13" s="750" customFormat="1" ht="26.25" customHeight="1" thickBot="1">
      <c r="A10" s="1851" t="s">
        <v>253</v>
      </c>
      <c r="B10" s="1852"/>
      <c r="C10" s="1852"/>
      <c r="D10" s="1852"/>
      <c r="E10" s="1852"/>
      <c r="F10" s="1852"/>
      <c r="G10" s="1852"/>
      <c r="H10" s="1852"/>
      <c r="I10" s="1852"/>
      <c r="J10" s="1852"/>
      <c r="K10" s="1852"/>
      <c r="L10" s="1852"/>
      <c r="M10" s="1852"/>
    </row>
    <row r="11" spans="1:13" s="750" customFormat="1" ht="26.25" customHeight="1">
      <c r="A11" s="1853"/>
      <c r="B11" s="1854"/>
      <c r="C11" s="1854"/>
      <c r="D11" s="1854"/>
      <c r="E11" s="1854"/>
      <c r="F11" s="1854"/>
      <c r="G11" s="1854"/>
      <c r="H11" s="1854"/>
      <c r="I11" s="1854"/>
      <c r="J11" s="1854"/>
      <c r="K11" s="1854"/>
      <c r="L11" s="1854"/>
      <c r="M11" s="1854"/>
    </row>
    <row r="12" spans="1:13" s="750" customFormat="1" ht="18" customHeight="1">
      <c r="A12" s="1831" t="s">
        <v>523</v>
      </c>
      <c r="B12" s="1832"/>
      <c r="C12" s="1832"/>
      <c r="D12" s="1832"/>
      <c r="E12" s="1832"/>
      <c r="F12" s="1832"/>
      <c r="G12" s="1832"/>
      <c r="H12" s="1832"/>
      <c r="I12" s="1833"/>
      <c r="J12" s="502"/>
      <c r="K12" s="502"/>
      <c r="L12" s="502"/>
      <c r="M12" s="1248"/>
    </row>
    <row r="13" spans="1:13" s="750" customFormat="1" ht="24" customHeight="1">
      <c r="A13" s="692"/>
      <c r="B13" s="516"/>
      <c r="C13" s="516"/>
      <c r="D13" s="516"/>
      <c r="E13" s="516"/>
      <c r="F13" s="516"/>
      <c r="G13" s="516"/>
      <c r="H13" s="516"/>
      <c r="I13" s="516"/>
      <c r="J13" s="516"/>
      <c r="K13" s="404"/>
      <c r="L13" s="404"/>
      <c r="M13" s="1503">
        <v>261858.38738000003</v>
      </c>
    </row>
    <row r="14" spans="1:13" s="750" customFormat="1" ht="26.25" customHeight="1">
      <c r="A14" s="190"/>
      <c r="B14" s="260"/>
      <c r="C14" s="306"/>
      <c r="D14" s="260"/>
      <c r="E14" s="305"/>
      <c r="F14" s="259"/>
      <c r="G14" s="305"/>
      <c r="H14" s="305"/>
      <c r="I14" s="305"/>
      <c r="J14" s="256"/>
      <c r="K14" s="405"/>
      <c r="L14" s="406"/>
      <c r="M14" s="407"/>
    </row>
    <row r="15" spans="1:13" s="750" customFormat="1" ht="26.25" customHeight="1">
      <c r="A15" s="390" t="s">
        <v>254</v>
      </c>
      <c r="B15" s="257" t="s">
        <v>54</v>
      </c>
      <c r="C15" s="257"/>
      <c r="D15" s="257"/>
      <c r="E15" s="256"/>
      <c r="F15" s="1252"/>
      <c r="G15" s="256"/>
      <c r="H15" s="256"/>
      <c r="I15" s="256"/>
      <c r="J15" s="256"/>
      <c r="K15" s="429">
        <v>622809</v>
      </c>
      <c r="L15" s="406"/>
      <c r="M15" s="1249"/>
    </row>
    <row r="16" spans="1:13" s="750" customFormat="1" ht="26.25" customHeight="1">
      <c r="A16" s="366"/>
      <c r="B16" s="1308" t="s">
        <v>387</v>
      </c>
      <c r="C16" s="1308"/>
      <c r="D16" s="1308"/>
      <c r="E16" s="1309"/>
      <c r="F16" s="1310"/>
      <c r="G16" s="1311"/>
      <c r="H16" s="1312"/>
      <c r="I16" s="1312"/>
      <c r="J16" s="1312"/>
      <c r="K16" s="878"/>
      <c r="L16" s="406"/>
      <c r="M16" s="1250"/>
    </row>
    <row r="17" spans="1:13" s="750" customFormat="1" ht="26.25" customHeight="1">
      <c r="A17" s="503"/>
      <c r="B17" s="257" t="s">
        <v>451</v>
      </c>
      <c r="C17" s="257"/>
      <c r="D17" s="257"/>
      <c r="E17" s="258"/>
      <c r="F17" s="1253"/>
      <c r="G17" s="258"/>
      <c r="H17" s="256"/>
      <c r="I17" s="256"/>
      <c r="J17" s="256"/>
      <c r="K17" s="878"/>
      <c r="L17" s="406"/>
      <c r="M17" s="803"/>
    </row>
    <row r="18" spans="1:13" s="750" customFormat="1" ht="26.25" customHeight="1">
      <c r="A18" s="503"/>
      <c r="B18" s="257" t="s">
        <v>452</v>
      </c>
      <c r="C18" s="257"/>
      <c r="D18" s="257"/>
      <c r="E18" s="258"/>
      <c r="F18" s="258"/>
      <c r="G18" s="258"/>
      <c r="H18" s="256"/>
      <c r="I18" s="256"/>
      <c r="J18" s="256"/>
      <c r="K18" s="878"/>
      <c r="L18" s="406"/>
      <c r="M18" s="804"/>
    </row>
    <row r="19" spans="1:13" s="750" customFormat="1" ht="26.25" customHeight="1">
      <c r="A19" s="503"/>
      <c r="B19" s="339" t="s">
        <v>46</v>
      </c>
      <c r="C19" s="257"/>
      <c r="D19" s="257"/>
      <c r="E19" s="258"/>
      <c r="F19" s="258"/>
      <c r="G19" s="258"/>
      <c r="H19" s="256"/>
      <c r="I19" s="256"/>
      <c r="J19" s="256"/>
      <c r="K19" s="878"/>
      <c r="L19" s="406"/>
      <c r="M19" s="409">
        <f>+K15+K16+K17+K18+K19</f>
        <v>622809</v>
      </c>
    </row>
    <row r="20" spans="1:13" s="750" customFormat="1" ht="26.25" customHeight="1">
      <c r="A20" s="693"/>
      <c r="B20" s="694"/>
      <c r="C20" s="693"/>
      <c r="D20" s="694"/>
      <c r="E20" s="695"/>
      <c r="F20" s="695"/>
      <c r="G20" s="696"/>
      <c r="H20" s="697"/>
      <c r="I20" s="698"/>
      <c r="J20" s="256"/>
      <c r="K20" s="410"/>
      <c r="L20" s="406"/>
      <c r="M20" s="411"/>
    </row>
    <row r="21" spans="1:13" s="750" customFormat="1" ht="26.25" customHeight="1">
      <c r="A21" s="189"/>
      <c r="B21" s="313"/>
      <c r="C21" s="307"/>
      <c r="D21" s="307"/>
      <c r="E21" s="309"/>
      <c r="F21" s="307"/>
      <c r="G21" s="312"/>
      <c r="H21" s="307"/>
      <c r="I21" s="311"/>
      <c r="J21" s="252"/>
      <c r="K21" s="412"/>
      <c r="L21" s="413"/>
      <c r="M21" s="414"/>
    </row>
    <row r="22" spans="1:13" s="750" customFormat="1" ht="26.25" customHeight="1">
      <c r="A22" s="503" t="s">
        <v>255</v>
      </c>
      <c r="B22" s="1850" t="s">
        <v>56</v>
      </c>
      <c r="C22" s="1850"/>
      <c r="D22" s="1850"/>
      <c r="E22" s="1850"/>
      <c r="F22" s="1850"/>
      <c r="G22" s="1850"/>
      <c r="H22" s="1850"/>
      <c r="I22" s="1850"/>
      <c r="J22" s="256"/>
      <c r="K22" s="415">
        <f>IF('PR_Total PR Cash Outflow_3A'!D12="","",'PR_Total PR Cash Outflow_3A'!D12)</f>
        <v>331229.62077210005</v>
      </c>
      <c r="L22" s="406"/>
      <c r="M22" s="736"/>
    </row>
    <row r="23" spans="1:13" s="750" customFormat="1" ht="26.25" customHeight="1">
      <c r="A23" s="341"/>
      <c r="B23" s="339" t="s">
        <v>47</v>
      </c>
      <c r="C23" s="339"/>
      <c r="D23" s="339"/>
      <c r="E23" s="342"/>
      <c r="F23" s="342"/>
      <c r="G23" s="343"/>
      <c r="H23" s="344"/>
      <c r="I23" s="345"/>
      <c r="J23" s="340"/>
      <c r="K23" s="408"/>
      <c r="L23" s="417"/>
      <c r="M23" s="737"/>
    </row>
    <row r="24" spans="1:13" s="750" customFormat="1" ht="26.25" customHeight="1">
      <c r="A24" s="735"/>
      <c r="B24" s="1313" t="s">
        <v>134</v>
      </c>
      <c r="C24" s="1313"/>
      <c r="D24" s="1313"/>
      <c r="E24" s="1310"/>
      <c r="F24" s="1310"/>
      <c r="G24" s="1310"/>
      <c r="H24" s="1314"/>
      <c r="I24" s="1315"/>
      <c r="J24" s="1312"/>
      <c r="K24" s="887"/>
      <c r="L24" s="417"/>
      <c r="M24" s="409">
        <f>+K22+K23+K24</f>
        <v>331229.62077210005</v>
      </c>
    </row>
    <row r="25" spans="1:13" s="750" customFormat="1" ht="26.25" customHeight="1">
      <c r="A25" s="699"/>
      <c r="B25" s="175"/>
      <c r="C25" s="700"/>
      <c r="D25" s="175"/>
      <c r="E25" s="700"/>
      <c r="F25" s="701"/>
      <c r="G25" s="175"/>
      <c r="H25" s="702"/>
      <c r="I25" s="703"/>
      <c r="J25" s="252"/>
      <c r="K25" s="418"/>
      <c r="L25" s="413"/>
      <c r="M25" s="419"/>
    </row>
    <row r="26" spans="1:13" s="750" customFormat="1" ht="26.25" customHeight="1" thickBot="1">
      <c r="A26" s="310" t="s">
        <v>135</v>
      </c>
      <c r="B26" s="309"/>
      <c r="C26" s="309"/>
      <c r="D26" s="309"/>
      <c r="E26" s="313"/>
      <c r="F26" s="313"/>
      <c r="G26" s="313"/>
      <c r="H26" s="313"/>
      <c r="I26" s="307"/>
      <c r="J26" s="252"/>
      <c r="K26" s="413"/>
      <c r="L26" s="413"/>
      <c r="M26" s="420">
        <f>M13+M19-M24</f>
        <v>553437.7666078999</v>
      </c>
    </row>
    <row r="27" spans="1:13" s="750" customFormat="1" ht="19.5" customHeight="1" thickTop="1">
      <c r="A27" s="175"/>
      <c r="B27" s="251"/>
      <c r="C27" s="251"/>
      <c r="D27" s="247"/>
      <c r="E27" s="248"/>
      <c r="F27" s="248"/>
      <c r="G27" s="248"/>
      <c r="H27" s="248"/>
      <c r="I27" s="251"/>
      <c r="J27" s="175"/>
      <c r="K27" s="251"/>
      <c r="L27" s="248"/>
      <c r="M27" s="308"/>
    </row>
    <row r="28" spans="1:13" ht="15.75">
      <c r="A28" s="1316" t="s">
        <v>136</v>
      </c>
      <c r="B28" s="1300"/>
      <c r="C28" s="1300"/>
      <c r="D28" s="1300"/>
      <c r="E28" s="1300"/>
      <c r="F28" s="1300"/>
      <c r="G28" s="1300"/>
      <c r="H28" s="1300"/>
      <c r="I28" s="1317"/>
      <c r="J28" s="1300"/>
      <c r="K28" s="1318"/>
      <c r="L28" s="1318"/>
      <c r="M28" s="1319"/>
    </row>
    <row r="29" spans="1:13" ht="21.75" customHeight="1">
      <c r="A29" s="738" t="s">
        <v>625</v>
      </c>
      <c r="B29" s="554"/>
      <c r="C29" s="554"/>
      <c r="D29" s="554"/>
      <c r="E29" s="554"/>
      <c r="F29" s="554"/>
      <c r="G29" s="554"/>
      <c r="H29" s="554"/>
      <c r="I29" s="557"/>
      <c r="J29" s="554"/>
      <c r="K29" s="805"/>
      <c r="L29" s="805"/>
      <c r="M29" s="1251"/>
    </row>
    <row r="30" spans="1:13" ht="12.75">
      <c r="A30" s="1843"/>
      <c r="B30" s="1844"/>
      <c r="C30" s="1844"/>
      <c r="D30" s="1844"/>
      <c r="E30" s="1844"/>
      <c r="F30" s="1844"/>
      <c r="G30" s="1844"/>
      <c r="H30" s="1844"/>
      <c r="I30" s="1844"/>
      <c r="J30" s="1844"/>
      <c r="K30" s="1844"/>
      <c r="L30" s="1844"/>
      <c r="M30" s="1844"/>
    </row>
    <row r="31" spans="1:13" ht="12.75">
      <c r="A31" s="1845"/>
      <c r="B31" s="1846"/>
      <c r="C31" s="1846"/>
      <c r="D31" s="1846"/>
      <c r="E31" s="1846"/>
      <c r="F31" s="1846"/>
      <c r="G31" s="1846"/>
      <c r="H31" s="1846"/>
      <c r="I31" s="1846"/>
      <c r="J31" s="1846"/>
      <c r="K31" s="1846"/>
      <c r="L31" s="1846"/>
      <c r="M31" s="1846"/>
    </row>
    <row r="32" spans="1:13" ht="45.75" customHeight="1">
      <c r="A32" s="1847"/>
      <c r="B32" s="1848"/>
      <c r="C32" s="1848"/>
      <c r="D32" s="1848"/>
      <c r="E32" s="1848"/>
      <c r="F32" s="1848"/>
      <c r="G32" s="1848"/>
      <c r="H32" s="1848"/>
      <c r="I32" s="1848"/>
      <c r="J32" s="1848"/>
      <c r="K32" s="1848"/>
      <c r="L32" s="1848"/>
      <c r="M32" s="1848"/>
    </row>
    <row r="33" spans="1:13" ht="12.75">
      <c r="A33" s="1254"/>
      <c r="B33" s="1254"/>
      <c r="C33" s="1254"/>
      <c r="D33" s="1254"/>
      <c r="E33" s="1254"/>
      <c r="F33" s="1254"/>
      <c r="G33" s="1254"/>
      <c r="H33" s="1254"/>
      <c r="I33" s="1255"/>
      <c r="J33" s="1254"/>
      <c r="K33" s="1254"/>
      <c r="L33" s="1254"/>
      <c r="M33" s="1256"/>
    </row>
    <row r="34" spans="1:13" ht="12.75">
      <c r="A34" s="2"/>
      <c r="B34" s="2"/>
      <c r="C34" s="2"/>
      <c r="D34" s="2"/>
      <c r="E34" s="2"/>
      <c r="F34" s="2"/>
      <c r="G34" s="2"/>
      <c r="H34" s="2"/>
      <c r="I34" s="2"/>
      <c r="J34" s="2"/>
      <c r="K34" s="2"/>
      <c r="L34" s="2"/>
      <c r="M34" s="2"/>
    </row>
    <row r="35" spans="1:13" ht="12.75">
      <c r="A35" s="2"/>
      <c r="B35" s="2"/>
      <c r="C35" s="2"/>
      <c r="D35" s="2"/>
      <c r="E35" s="2"/>
      <c r="F35" s="2"/>
      <c r="G35" s="2"/>
      <c r="H35" s="2"/>
      <c r="I35" s="2"/>
      <c r="J35" s="2"/>
      <c r="K35" s="2"/>
      <c r="L35" s="2"/>
      <c r="M35" s="2"/>
    </row>
  </sheetData>
  <sheetProtection password="92D1" sheet="1" formatCells="0" formatColumns="0" formatRows="0"/>
  <mergeCells count="11">
    <mergeCell ref="D6:G6"/>
    <mergeCell ref="A12:I12"/>
    <mergeCell ref="D7:G7"/>
    <mergeCell ref="H3:L5"/>
    <mergeCell ref="A30:M32"/>
    <mergeCell ref="A1:H1"/>
    <mergeCell ref="A3:C3"/>
    <mergeCell ref="B22:I22"/>
    <mergeCell ref="A10:M10"/>
    <mergeCell ref="A11:M11"/>
    <mergeCell ref="D3:G3"/>
  </mergeCells>
  <dataValidations count="1">
    <dataValidation type="list" allowBlank="1" showInputMessage="1" showErrorMessage="1" sqref="C2:G2">
      <formula1>"Select,USD,EUR"</formula1>
    </dataValidation>
  </dataValidations>
  <printOptions horizontalCentered="1"/>
  <pageMargins left="0.7480314960629921" right="0.7480314960629921" top="0.5905511811023623" bottom="0.5905511811023623" header="0.5118110236220472" footer="0.5118110236220472"/>
  <pageSetup cellComments="asDisplayed" fitToHeight="0" fitToWidth="1" horizontalDpi="600" verticalDpi="600" orientation="landscape" paperSize="9" scale="59" r:id="rId1"/>
  <headerFooter alignWithMargins="0">
    <oddFooter>&amp;L&amp;9&amp;F&amp;C&amp;A&amp;R&amp;9Page &amp;P of &amp;N</oddFooter>
  </headerFooter>
</worksheet>
</file>

<file path=xl/worksheets/sheet9.xml><?xml version="1.0" encoding="utf-8"?>
<worksheet xmlns="http://schemas.openxmlformats.org/spreadsheetml/2006/main" xmlns:r="http://schemas.openxmlformats.org/officeDocument/2006/relationships">
  <sheetPr>
    <tabColor indexed="11"/>
    <pageSetUpPr fitToPage="1"/>
  </sheetPr>
  <dimension ref="A1:T80"/>
  <sheetViews>
    <sheetView showGridLines="0" view="pageBreakPreview" zoomScale="70" zoomScaleNormal="60" zoomScaleSheetLayoutView="70" zoomScalePageLayoutView="80" workbookViewId="0" topLeftCell="A10">
      <selection activeCell="I27" sqref="I27:S28"/>
    </sheetView>
  </sheetViews>
  <sheetFormatPr defaultColWidth="9.140625" defaultRowHeight="12.75"/>
  <cols>
    <col min="1" max="1" width="14.8515625" style="72" customWidth="1"/>
    <col min="2" max="2" width="29.00390625" style="72" customWidth="1"/>
    <col min="3" max="3" width="6.140625" style="72" customWidth="1"/>
    <col min="4" max="4" width="2.421875" style="72" customWidth="1"/>
    <col min="5" max="5" width="17.421875" style="72" customWidth="1"/>
    <col min="6" max="6" width="21.57421875" style="72" bestFit="1" customWidth="1"/>
    <col min="7" max="7" width="14.8515625" style="72" customWidth="1"/>
    <col min="8" max="8" width="19.28125" style="72" customWidth="1"/>
    <col min="9" max="9" width="18.00390625" style="72" customWidth="1"/>
    <col min="10" max="10" width="32.8515625" style="72" customWidth="1"/>
    <col min="11" max="11" width="15.7109375" style="72" customWidth="1"/>
    <col min="12" max="12" width="22.57421875" style="72" customWidth="1"/>
    <col min="13" max="13" width="3.421875" style="72" customWidth="1"/>
    <col min="14" max="14" width="16.00390625" style="72" customWidth="1"/>
    <col min="15" max="17" width="16.00390625" style="72" hidden="1" customWidth="1"/>
    <col min="18" max="18" width="7.00390625" style="72" customWidth="1"/>
    <col min="19" max="19" width="20.7109375" style="72" customWidth="1"/>
    <col min="20" max="20" width="9.8515625" style="72" customWidth="1"/>
    <col min="21" max="16384" width="9.140625" style="69" customWidth="1"/>
  </cols>
  <sheetData>
    <row r="1" spans="1:20" ht="25.5" customHeight="1">
      <c r="A1" s="1849" t="s">
        <v>61</v>
      </c>
      <c r="B1" s="1849"/>
      <c r="C1" s="1849"/>
      <c r="D1" s="1849"/>
      <c r="E1" s="1849"/>
      <c r="F1" s="1849"/>
      <c r="G1" s="1849"/>
      <c r="H1" s="1849"/>
      <c r="I1" s="1849"/>
      <c r="J1" s="1849"/>
      <c r="K1" s="297"/>
      <c r="L1" s="286"/>
      <c r="M1" s="286"/>
      <c r="N1" s="300"/>
      <c r="O1" s="300"/>
      <c r="P1" s="300"/>
      <c r="Q1" s="300"/>
      <c r="R1" s="301"/>
      <c r="S1" s="301"/>
      <c r="T1" s="752"/>
    </row>
    <row r="2" spans="1:20" s="14" customFormat="1" ht="27" customHeight="1" thickBot="1">
      <c r="A2" s="98" t="s">
        <v>158</v>
      </c>
      <c r="B2" s="10"/>
      <c r="C2" s="10"/>
      <c r="D2" s="10"/>
      <c r="E2" s="10"/>
      <c r="F2" s="283"/>
      <c r="G2" s="284"/>
      <c r="H2" s="284"/>
      <c r="I2" s="10"/>
      <c r="J2" s="285"/>
      <c r="K2" s="298"/>
      <c r="L2" s="302"/>
      <c r="M2" s="302"/>
      <c r="N2" s="302"/>
      <c r="O2" s="302"/>
      <c r="P2" s="302"/>
      <c r="Q2" s="302"/>
      <c r="R2" s="302"/>
      <c r="S2" s="302"/>
      <c r="T2" s="753"/>
    </row>
    <row r="3" spans="1:20" s="220" customFormat="1" ht="28.5" customHeight="1" thickBot="1">
      <c r="A3" s="1576" t="s">
        <v>70</v>
      </c>
      <c r="B3" s="1614"/>
      <c r="C3" s="1614"/>
      <c r="D3" s="1614"/>
      <c r="E3" s="1577"/>
      <c r="F3" s="1616" t="str">
        <f>IF('PR_Programmatic Progress_1A'!C7="","",'PR_Programmatic Progress_1A'!C7)</f>
        <v>MNT-910-G03-H</v>
      </c>
      <c r="G3" s="1617"/>
      <c r="H3" s="1617"/>
      <c r="I3" s="1618"/>
      <c r="J3" s="195"/>
      <c r="K3" s="197"/>
      <c r="L3" s="199"/>
      <c r="M3" s="199"/>
      <c r="N3" s="199"/>
      <c r="O3" s="199"/>
      <c r="P3" s="199"/>
      <c r="Q3" s="199"/>
      <c r="R3" s="199"/>
      <c r="S3" s="199"/>
      <c r="T3" s="754"/>
    </row>
    <row r="4" spans="1:20" s="220" customFormat="1" ht="15" customHeight="1">
      <c r="A4" s="493" t="s">
        <v>274</v>
      </c>
      <c r="B4" s="513"/>
      <c r="C4" s="513"/>
      <c r="D4" s="513"/>
      <c r="E4" s="513"/>
      <c r="F4" s="53" t="s">
        <v>280</v>
      </c>
      <c r="G4" s="505" t="str">
        <f>IF('PR_Programmatic Progress_1A'!D12="Select","",'PR_Programmatic Progress_1A'!D12)</f>
        <v>Semester</v>
      </c>
      <c r="H4" s="5" t="s">
        <v>281</v>
      </c>
      <c r="I4" s="47">
        <f>IF('PR_Programmatic Progress_1A'!F12="Select","",'PR_Programmatic Progress_1A'!F12)</f>
        <v>6</v>
      </c>
      <c r="J4" s="196"/>
      <c r="K4" s="197"/>
      <c r="L4" s="199"/>
      <c r="M4" s="199"/>
      <c r="N4" s="199"/>
      <c r="O4" s="199"/>
      <c r="P4" s="199"/>
      <c r="Q4" s="199"/>
      <c r="R4" s="199"/>
      <c r="S4" s="199"/>
      <c r="T4" s="754"/>
    </row>
    <row r="5" spans="1:20" s="220" customFormat="1" ht="15" customHeight="1">
      <c r="A5" s="514" t="s">
        <v>275</v>
      </c>
      <c r="B5" s="40"/>
      <c r="C5" s="40"/>
      <c r="D5" s="40"/>
      <c r="E5" s="40"/>
      <c r="F5" s="54" t="s">
        <v>243</v>
      </c>
      <c r="G5" s="520">
        <f>IF('PR_Programmatic Progress_1A'!D13="","",'PR_Programmatic Progress_1A'!D13)</f>
        <v>41275</v>
      </c>
      <c r="H5" s="5" t="s">
        <v>261</v>
      </c>
      <c r="I5" s="521">
        <f>IF('PR_Programmatic Progress_1A'!F13="","",'PR_Programmatic Progress_1A'!F13)</f>
        <v>41455</v>
      </c>
      <c r="J5" s="196"/>
      <c r="K5" s="197"/>
      <c r="L5" s="199"/>
      <c r="M5" s="199"/>
      <c r="N5" s="199"/>
      <c r="O5" s="199"/>
      <c r="P5" s="199"/>
      <c r="Q5" s="199"/>
      <c r="R5" s="199"/>
      <c r="S5" s="199"/>
      <c r="T5" s="754"/>
    </row>
    <row r="6" spans="1:20" s="220" customFormat="1" ht="15" customHeight="1" thickBot="1">
      <c r="A6" s="55" t="s">
        <v>276</v>
      </c>
      <c r="B6" s="167"/>
      <c r="C6" s="167"/>
      <c r="D6" s="167"/>
      <c r="E6" s="41"/>
      <c r="F6" s="1629">
        <f>IF('PR_Programmatic Progress_1A'!C14="Select","",'PR_Programmatic Progress_1A'!C14)</f>
        <v>6</v>
      </c>
      <c r="G6" s="1630"/>
      <c r="H6" s="1630"/>
      <c r="I6" s="1631"/>
      <c r="J6" s="196"/>
      <c r="K6" s="197"/>
      <c r="L6" s="199"/>
      <c r="M6" s="199"/>
      <c r="N6" s="199"/>
      <c r="O6" s="199"/>
      <c r="P6" s="199"/>
      <c r="Q6" s="199"/>
      <c r="R6" s="199"/>
      <c r="S6" s="199"/>
      <c r="T6" s="754"/>
    </row>
    <row r="7" spans="1:12" s="73" customFormat="1" ht="15" customHeight="1" thickBot="1">
      <c r="A7" s="1278" t="s">
        <v>242</v>
      </c>
      <c r="B7" s="1279"/>
      <c r="C7" s="1281"/>
      <c r="D7" s="1878" t="str">
        <f>IF('PR_Programmatic Progress_1A'!C10="Select","",'PR_Programmatic Progress_1A'!C10)</f>
        <v>EUR</v>
      </c>
      <c r="E7" s="1879"/>
      <c r="F7" s="1879"/>
      <c r="G7" s="1879"/>
      <c r="H7" s="1879"/>
      <c r="I7" s="1880"/>
      <c r="J7" s="4"/>
      <c r="K7" s="4"/>
      <c r="L7" s="4"/>
    </row>
    <row r="8" spans="1:20" ht="8.25" customHeight="1">
      <c r="A8" s="294"/>
      <c r="B8" s="295"/>
      <c r="C8" s="295"/>
      <c r="D8" s="1284"/>
      <c r="E8" s="1284"/>
      <c r="F8" s="1285"/>
      <c r="G8" s="1284"/>
      <c r="H8" s="7"/>
      <c r="I8" s="1286"/>
      <c r="J8" s="289"/>
      <c r="K8" s="299"/>
      <c r="L8" s="287"/>
      <c r="M8" s="287"/>
      <c r="N8" s="289"/>
      <c r="O8" s="289"/>
      <c r="P8" s="289"/>
      <c r="Q8" s="289"/>
      <c r="R8" s="301"/>
      <c r="S8" s="199"/>
      <c r="T8" s="752"/>
    </row>
    <row r="9" spans="1:20" ht="33.75" customHeight="1">
      <c r="A9" s="66" t="s">
        <v>495</v>
      </c>
      <c r="B9" s="296"/>
      <c r="C9" s="296"/>
      <c r="D9" s="296"/>
      <c r="E9" s="296"/>
      <c r="F9" s="166"/>
      <c r="G9" s="293"/>
      <c r="H9" s="291"/>
      <c r="I9" s="290"/>
      <c r="J9" s="288"/>
      <c r="K9" s="6"/>
      <c r="L9" s="290"/>
      <c r="M9" s="301"/>
      <c r="N9" s="301"/>
      <c r="O9" s="301"/>
      <c r="P9" s="301"/>
      <c r="Q9" s="301"/>
      <c r="R9" s="301"/>
      <c r="S9" s="301"/>
      <c r="T9" s="752"/>
    </row>
    <row r="10" spans="1:20" s="750" customFormat="1" ht="6.75" customHeight="1" thickBot="1">
      <c r="A10" s="175"/>
      <c r="B10" s="251"/>
      <c r="C10" s="251"/>
      <c r="D10" s="251"/>
      <c r="E10" s="251"/>
      <c r="F10" s="247"/>
      <c r="G10" s="248"/>
      <c r="H10" s="248"/>
      <c r="I10" s="248"/>
      <c r="J10" s="248"/>
      <c r="K10" s="251"/>
      <c r="L10" s="251"/>
      <c r="M10" s="834"/>
      <c r="N10" s="834"/>
      <c r="O10" s="834"/>
      <c r="P10" s="834"/>
      <c r="Q10" s="834"/>
      <c r="R10" s="834"/>
      <c r="S10" s="834"/>
      <c r="T10" s="1021"/>
    </row>
    <row r="11" spans="1:20" s="750" customFormat="1" ht="19.5" customHeight="1" thickBot="1">
      <c r="A11" s="1851" t="s">
        <v>256</v>
      </c>
      <c r="B11" s="1852"/>
      <c r="C11" s="1852"/>
      <c r="D11" s="1852"/>
      <c r="E11" s="1852"/>
      <c r="F11" s="1852"/>
      <c r="G11" s="1852"/>
      <c r="H11" s="1852"/>
      <c r="I11" s="1852"/>
      <c r="J11" s="1852"/>
      <c r="K11" s="1852"/>
      <c r="L11" s="1852"/>
      <c r="M11" s="1852"/>
      <c r="N11" s="1852"/>
      <c r="O11" s="1852"/>
      <c r="P11" s="1852"/>
      <c r="Q11" s="1852"/>
      <c r="R11" s="1852"/>
      <c r="S11" s="1875"/>
      <c r="T11" s="1022"/>
    </row>
    <row r="12" spans="1:20" s="750" customFormat="1" ht="4.5" customHeight="1">
      <c r="A12" s="1876"/>
      <c r="B12" s="1876"/>
      <c r="C12" s="1876"/>
      <c r="D12" s="1876"/>
      <c r="E12" s="1876"/>
      <c r="F12" s="1876"/>
      <c r="G12" s="1876"/>
      <c r="H12" s="1876"/>
      <c r="I12" s="1877"/>
      <c r="J12" s="1876"/>
      <c r="K12" s="1876"/>
      <c r="L12" s="1876"/>
      <c r="M12" s="1876"/>
      <c r="N12" s="1876"/>
      <c r="O12" s="1876"/>
      <c r="P12" s="1876"/>
      <c r="Q12" s="1876"/>
      <c r="R12" s="1876"/>
      <c r="S12" s="1876"/>
      <c r="T12" s="1021"/>
    </row>
    <row r="13" spans="1:20" s="750" customFormat="1" ht="4.5" customHeight="1">
      <c r="A13" s="826"/>
      <c r="B13" s="18"/>
      <c r="C13" s="18"/>
      <c r="D13" s="18"/>
      <c r="E13" s="826"/>
      <c r="F13" s="18"/>
      <c r="G13" s="826"/>
      <c r="H13" s="826"/>
      <c r="I13" s="18"/>
      <c r="J13" s="826"/>
      <c r="K13" s="826"/>
      <c r="L13" s="826"/>
      <c r="M13" s="826"/>
      <c r="N13" s="826"/>
      <c r="O13" s="18"/>
      <c r="P13" s="18"/>
      <c r="Q13" s="18"/>
      <c r="R13" s="18"/>
      <c r="S13" s="826"/>
      <c r="T13" s="1021"/>
    </row>
    <row r="14" spans="1:20" s="750" customFormat="1" ht="15" customHeight="1">
      <c r="A14" s="265" t="s">
        <v>262</v>
      </c>
      <c r="B14" s="18"/>
      <c r="C14" s="18"/>
      <c r="D14" s="18"/>
      <c r="E14" s="303"/>
      <c r="F14" s="18"/>
      <c r="G14" s="516"/>
      <c r="H14" s="335"/>
      <c r="I14" s="18"/>
      <c r="J14" s="516"/>
      <c r="K14" s="516"/>
      <c r="L14" s="314"/>
      <c r="M14" s="516"/>
      <c r="N14" s="502"/>
      <c r="O14" s="18"/>
      <c r="P14" s="18"/>
      <c r="Q14" s="18"/>
      <c r="R14" s="18"/>
      <c r="S14" s="516"/>
      <c r="T14" s="1021"/>
    </row>
    <row r="15" spans="1:20" s="750" customFormat="1" ht="17.25" customHeight="1">
      <c r="A15" s="266" t="s">
        <v>9</v>
      </c>
      <c r="B15" s="304"/>
      <c r="C15" s="19"/>
      <c r="D15" s="19"/>
      <c r="E15" s="19"/>
      <c r="F15" s="320"/>
      <c r="G15" s="261"/>
      <c r="H15" s="19"/>
      <c r="I15" s="261"/>
      <c r="J15" s="304"/>
      <c r="K15" s="261"/>
      <c r="L15" s="261"/>
      <c r="M15" s="19"/>
      <c r="N15" s="261"/>
      <c r="O15" s="320"/>
      <c r="P15" s="320"/>
      <c r="Q15" s="320"/>
      <c r="R15" s="320"/>
      <c r="S15" s="321"/>
      <c r="T15" s="1021"/>
    </row>
    <row r="16" spans="1:20" s="796" customFormat="1" ht="19.5" customHeight="1">
      <c r="A16" s="276" t="s">
        <v>496</v>
      </c>
      <c r="B16" s="327"/>
      <c r="C16" s="169"/>
      <c r="D16" s="169"/>
      <c r="E16" s="334">
        <f>IF('PR_Programmatic Progress_1A'!D17="","",'PR_Programmatic Progress_1A'!D17)</f>
      </c>
      <c r="F16" s="319"/>
      <c r="G16" s="276" t="s">
        <v>257</v>
      </c>
      <c r="H16" s="334">
        <f>IF('PR_Programmatic Progress_1A'!F17="","",'PR_Programmatic Progress_1A'!F17)</f>
      </c>
      <c r="I16" s="276"/>
      <c r="J16" s="316" t="s">
        <v>42</v>
      </c>
      <c r="K16" s="421"/>
      <c r="L16" s="422" t="s">
        <v>273</v>
      </c>
      <c r="M16" s="423"/>
      <c r="N16" s="408"/>
      <c r="O16" s="887"/>
      <c r="P16" s="887"/>
      <c r="Q16" s="887"/>
      <c r="R16" s="424"/>
      <c r="S16" s="432"/>
      <c r="T16" s="1023"/>
    </row>
    <row r="17" spans="1:20" s="796" customFormat="1" ht="24.75" customHeight="1">
      <c r="A17" s="276" t="s">
        <v>565</v>
      </c>
      <c r="B17" s="327"/>
      <c r="C17" s="169"/>
      <c r="D17" s="169"/>
      <c r="E17" s="192"/>
      <c r="F17" s="319"/>
      <c r="G17" s="323"/>
      <c r="H17" s="192"/>
      <c r="I17" s="276"/>
      <c r="J17" s="317"/>
      <c r="K17" s="426"/>
      <c r="L17" s="422"/>
      <c r="M17" s="427"/>
      <c r="N17" s="428"/>
      <c r="O17" s="1223"/>
      <c r="P17" s="1223"/>
      <c r="Q17" s="1223"/>
      <c r="R17" s="424"/>
      <c r="T17" s="827"/>
    </row>
    <row r="18" spans="1:20" s="796" customFormat="1" ht="22.5" customHeight="1">
      <c r="A18" s="249" t="s">
        <v>556</v>
      </c>
      <c r="B18" s="327"/>
      <c r="C18" s="169"/>
      <c r="D18" s="169"/>
      <c r="E18" s="334">
        <f>IF(H16="","",H16+1)</f>
      </c>
      <c r="F18" s="319"/>
      <c r="G18" s="276" t="s">
        <v>257</v>
      </c>
      <c r="H18" s="334">
        <f>IF(E18="","",DATE(YEAR(E18),MONTH(E18)+3,DAY(E18)-1))</f>
      </c>
      <c r="I18" s="276"/>
      <c r="J18" s="316" t="s">
        <v>42</v>
      </c>
      <c r="K18" s="429"/>
      <c r="L18" s="422" t="s">
        <v>273</v>
      </c>
      <c r="M18" s="430"/>
      <c r="N18" s="429"/>
      <c r="O18" s="1224"/>
      <c r="P18" s="1224"/>
      <c r="Q18" s="1224"/>
      <c r="R18" s="431"/>
      <c r="T18" s="795"/>
    </row>
    <row r="19" spans="1:19" s="1194" customFormat="1" ht="16.5" customHeight="1">
      <c r="A19" s="1186"/>
      <c r="B19" s="1187"/>
      <c r="C19" s="1187"/>
      <c r="D19" s="1187"/>
      <c r="E19" s="1188"/>
      <c r="F19" s="1187"/>
      <c r="G19" s="1187"/>
      <c r="H19" s="1188"/>
      <c r="I19" s="1187"/>
      <c r="J19" s="1187"/>
      <c r="K19" s="1189"/>
      <c r="L19" s="1190"/>
      <c r="M19" s="1191"/>
      <c r="N19" s="1189"/>
      <c r="O19" s="1189"/>
      <c r="P19" s="1189"/>
      <c r="Q19" s="1189"/>
      <c r="R19" s="1192"/>
      <c r="S19" s="806" t="s">
        <v>203</v>
      </c>
    </row>
    <row r="20" spans="1:19" s="1194" customFormat="1" ht="25.5" customHeight="1">
      <c r="A20" s="276" t="s">
        <v>575</v>
      </c>
      <c r="B20" s="1187"/>
      <c r="D20" s="1187"/>
      <c r="E20" s="1188"/>
      <c r="F20" s="1187"/>
      <c r="G20" s="1187"/>
      <c r="H20" s="1188"/>
      <c r="I20" s="1187"/>
      <c r="J20" s="1187"/>
      <c r="K20" s="1189"/>
      <c r="L20" s="1190"/>
      <c r="M20" s="1191"/>
      <c r="N20" s="1189"/>
      <c r="O20" s="1189"/>
      <c r="P20" s="1189"/>
      <c r="Q20" s="1189"/>
      <c r="R20" s="1192"/>
      <c r="S20" s="409">
        <f>N16+N18+N22</f>
        <v>0</v>
      </c>
    </row>
    <row r="21" spans="1:19" s="1194" customFormat="1" ht="25.5" customHeight="1">
      <c r="A21" s="249" t="s">
        <v>559</v>
      </c>
      <c r="B21" s="1187"/>
      <c r="C21" s="1217" t="s">
        <v>555</v>
      </c>
      <c r="D21" s="1187"/>
      <c r="E21" s="1188"/>
      <c r="F21" s="1187"/>
      <c r="G21" s="1187"/>
      <c r="H21" s="1188"/>
      <c r="I21" s="1187"/>
      <c r="J21" s="1187"/>
      <c r="K21" s="1189"/>
      <c r="L21" s="1190"/>
      <c r="M21" s="1191"/>
      <c r="N21" s="1189"/>
      <c r="O21" s="1189"/>
      <c r="P21" s="1189"/>
      <c r="Q21" s="1189"/>
      <c r="R21" s="1192"/>
      <c r="S21" s="1193"/>
    </row>
    <row r="22" spans="1:19" s="1194" customFormat="1" ht="20.25" customHeight="1">
      <c r="A22" s="1186" t="s">
        <v>557</v>
      </c>
      <c r="B22" s="1187"/>
      <c r="D22" s="1187"/>
      <c r="E22" s="334">
        <f>IF(H18="","",H18+1)</f>
      </c>
      <c r="F22" s="1187"/>
      <c r="G22" s="276" t="s">
        <v>257</v>
      </c>
      <c r="H22" s="334">
        <f>IF(C21="","",IF(C21="1M",DATE(YEAR(E22),MONTH(E22)+1,DAY(E22)-1),IF(C21="2M",DATE(YEAR(E22),MONTH(E22)+2,DAY(E22)-1),IF(C21="3M",DATE(YEAR(E22),MONTH(E22)+3,DAY(E22)-1),""))))</f>
      </c>
      <c r="I22" s="1187"/>
      <c r="J22" s="1187" t="s">
        <v>42</v>
      </c>
      <c r="K22" s="1197"/>
      <c r="L22" s="1190" t="s">
        <v>273</v>
      </c>
      <c r="M22" s="1191"/>
      <c r="N22" s="1197"/>
      <c r="O22" s="1189"/>
      <c r="P22" s="1189"/>
      <c r="Q22" s="1189"/>
      <c r="R22" s="1192"/>
      <c r="S22" s="1193"/>
    </row>
    <row r="23" spans="1:19" s="1194" customFormat="1" ht="14.25" customHeight="1">
      <c r="A23" s="1186"/>
      <c r="B23" s="1187"/>
      <c r="D23" s="1187"/>
      <c r="E23" s="1188"/>
      <c r="F23" s="1187"/>
      <c r="G23" s="1187"/>
      <c r="H23" s="1188"/>
      <c r="I23" s="1187"/>
      <c r="J23" s="1187"/>
      <c r="K23" s="1189"/>
      <c r="L23" s="1190"/>
      <c r="M23" s="1191"/>
      <c r="N23" s="1189"/>
      <c r="O23" s="1189"/>
      <c r="P23" s="1189"/>
      <c r="Q23" s="1189"/>
      <c r="R23" s="1192"/>
      <c r="S23" s="1193"/>
    </row>
    <row r="24" spans="1:20" s="796" customFormat="1" ht="40.5" customHeight="1">
      <c r="A24" s="1873" t="s">
        <v>626</v>
      </c>
      <c r="B24" s="1873"/>
      <c r="C24" s="1873"/>
      <c r="D24" s="1873"/>
      <c r="E24" s="1873"/>
      <c r="F24" s="1873"/>
      <c r="G24" s="1873"/>
      <c r="H24" s="1873"/>
      <c r="I24" s="1873"/>
      <c r="J24" s="1873"/>
      <c r="K24" s="1873"/>
      <c r="L24" s="1873"/>
      <c r="M24" s="1873"/>
      <c r="N24" s="1873"/>
      <c r="O24" s="1873"/>
      <c r="P24" s="1873"/>
      <c r="Q24" s="1873"/>
      <c r="R24" s="1873"/>
      <c r="S24" s="1873"/>
      <c r="T24" s="1874"/>
    </row>
    <row r="25" spans="1:20" s="796" customFormat="1" ht="33" customHeight="1">
      <c r="A25" s="1873" t="s">
        <v>570</v>
      </c>
      <c r="B25" s="1873"/>
      <c r="C25" s="1873"/>
      <c r="D25" s="1873"/>
      <c r="E25" s="1873"/>
      <c r="F25" s="1873"/>
      <c r="G25" s="1873"/>
      <c r="H25" s="1873"/>
      <c r="I25" s="1873"/>
      <c r="J25" s="1873"/>
      <c r="K25" s="1873"/>
      <c r="L25" s="1873"/>
      <c r="M25" s="1873"/>
      <c r="N25" s="1873"/>
      <c r="O25" s="1873"/>
      <c r="P25" s="1873"/>
      <c r="Q25" s="1873"/>
      <c r="R25" s="1873"/>
      <c r="S25" s="1873"/>
      <c r="T25" s="1873"/>
    </row>
    <row r="26" spans="1:19" s="796" customFormat="1" ht="13.5" customHeight="1" thickBot="1">
      <c r="A26" s="169"/>
      <c r="B26" s="169"/>
      <c r="C26" s="169"/>
      <c r="D26" s="169"/>
      <c r="E26" s="169"/>
      <c r="F26" s="169"/>
      <c r="G26" s="193"/>
      <c r="H26" s="193"/>
      <c r="I26" s="193"/>
      <c r="J26" s="169"/>
      <c r="K26" s="169"/>
      <c r="L26" s="169"/>
      <c r="M26" s="169"/>
      <c r="N26" s="704"/>
      <c r="O26" s="704"/>
      <c r="P26" s="704"/>
      <c r="Q26" s="704"/>
      <c r="R26" s="169"/>
      <c r="S26" s="704"/>
    </row>
    <row r="27" spans="1:20" ht="102" customHeight="1">
      <c r="A27" s="1855" t="s">
        <v>610</v>
      </c>
      <c r="B27" s="1855"/>
      <c r="C27" s="1855"/>
      <c r="D27" s="1855"/>
      <c r="E27" s="1855"/>
      <c r="F27" s="1855"/>
      <c r="G27" s="1855"/>
      <c r="H27" s="1855"/>
      <c r="I27" s="1860"/>
      <c r="J27" s="1861"/>
      <c r="K27" s="1861"/>
      <c r="L27" s="1861"/>
      <c r="M27" s="1861"/>
      <c r="N27" s="1861"/>
      <c r="O27" s="1861"/>
      <c r="P27" s="1861"/>
      <c r="Q27" s="1861"/>
      <c r="R27" s="1861"/>
      <c r="S27" s="1862"/>
      <c r="T27" s="69"/>
    </row>
    <row r="28" spans="1:20" ht="102" customHeight="1" thickBot="1">
      <c r="A28" s="1856"/>
      <c r="B28" s="1856"/>
      <c r="C28" s="1856"/>
      <c r="D28" s="1856"/>
      <c r="E28" s="1856"/>
      <c r="F28" s="1856"/>
      <c r="G28" s="1856"/>
      <c r="H28" s="1856"/>
      <c r="I28" s="1863"/>
      <c r="J28" s="1864"/>
      <c r="K28" s="1864"/>
      <c r="L28" s="1864"/>
      <c r="M28" s="1864"/>
      <c r="N28" s="1864"/>
      <c r="O28" s="1864"/>
      <c r="P28" s="1864"/>
      <c r="Q28" s="1864"/>
      <c r="R28" s="1864"/>
      <c r="S28" s="1865"/>
      <c r="T28" s="69"/>
    </row>
    <row r="29" spans="1:20" s="796" customFormat="1" ht="6.75" customHeight="1">
      <c r="A29" s="394"/>
      <c r="B29" s="395"/>
      <c r="C29" s="395"/>
      <c r="D29" s="395"/>
      <c r="E29" s="396"/>
      <c r="F29" s="396"/>
      <c r="G29" s="397"/>
      <c r="H29" s="397"/>
      <c r="I29" s="660"/>
      <c r="J29" s="661"/>
      <c r="K29" s="169"/>
      <c r="L29" s="661"/>
      <c r="M29" s="336"/>
      <c r="N29" s="662"/>
      <c r="O29" s="662"/>
      <c r="P29" s="662"/>
      <c r="Q29" s="662"/>
      <c r="R29" s="336"/>
      <c r="S29" s="663"/>
      <c r="T29" s="1023"/>
    </row>
    <row r="30" spans="1:20" s="796" customFormat="1" ht="6.75" customHeight="1">
      <c r="A30" s="670"/>
      <c r="B30" s="671"/>
      <c r="C30" s="671"/>
      <c r="D30" s="671"/>
      <c r="E30" s="672"/>
      <c r="F30" s="672"/>
      <c r="G30" s="673"/>
      <c r="H30" s="673"/>
      <c r="I30" s="674"/>
      <c r="J30" s="675"/>
      <c r="K30" s="671"/>
      <c r="L30" s="675"/>
      <c r="M30" s="671"/>
      <c r="N30" s="676"/>
      <c r="O30" s="676"/>
      <c r="P30" s="676"/>
      <c r="Q30" s="676"/>
      <c r="R30" s="675"/>
      <c r="S30" s="677"/>
      <c r="T30" s="1023"/>
    </row>
    <row r="31" spans="1:20" s="796" customFormat="1" ht="26.25" customHeight="1">
      <c r="A31" s="1869" t="s">
        <v>255</v>
      </c>
      <c r="B31" s="336" t="s">
        <v>535</v>
      </c>
      <c r="C31" s="336"/>
      <c r="D31" s="336"/>
      <c r="E31" s="336"/>
      <c r="F31" s="336"/>
      <c r="G31" s="336"/>
      <c r="H31" s="336"/>
      <c r="I31" s="336"/>
      <c r="J31" s="336"/>
      <c r="K31" s="336"/>
      <c r="L31" s="336"/>
      <c r="M31" s="433"/>
      <c r="N31" s="415">
        <f>+'PR_Cash Reconciliation_5A'!M26</f>
        <v>553437.7666078999</v>
      </c>
      <c r="O31" s="1225"/>
      <c r="P31" s="1225"/>
      <c r="Q31" s="1225"/>
      <c r="R31" s="434"/>
      <c r="S31" s="435"/>
      <c r="T31" s="1023"/>
    </row>
    <row r="32" spans="1:20" s="796" customFormat="1" ht="26.25" customHeight="1">
      <c r="A32" s="1870"/>
      <c r="B32" s="657"/>
      <c r="C32" s="657"/>
      <c r="D32" s="657"/>
      <c r="E32" s="276"/>
      <c r="F32" s="276"/>
      <c r="G32" s="276"/>
      <c r="H32" s="276"/>
      <c r="I32" s="276"/>
      <c r="J32" s="276"/>
      <c r="K32" s="276"/>
      <c r="L32" s="276"/>
      <c r="M32" s="169"/>
      <c r="N32" s="807"/>
      <c r="O32" s="820"/>
      <c r="P32" s="820"/>
      <c r="Q32" s="820"/>
      <c r="R32" s="425"/>
      <c r="S32" s="432"/>
      <c r="T32" s="1023"/>
    </row>
    <row r="33" spans="1:20" s="796" customFormat="1" ht="26.25" customHeight="1">
      <c r="A33" s="1870"/>
      <c r="B33" s="276" t="s">
        <v>497</v>
      </c>
      <c r="C33" s="326"/>
      <c r="D33" s="326"/>
      <c r="E33" s="365"/>
      <c r="F33" s="276"/>
      <c r="G33" s="276"/>
      <c r="H33" s="276"/>
      <c r="I33" s="354"/>
      <c r="J33" s="354"/>
      <c r="K33" s="354"/>
      <c r="L33" s="276"/>
      <c r="M33" s="318"/>
      <c r="N33" s="416"/>
      <c r="O33" s="1189"/>
      <c r="P33" s="1189"/>
      <c r="Q33" s="1189"/>
      <c r="R33" s="425"/>
      <c r="S33" s="432"/>
      <c r="T33" s="1023"/>
    </row>
    <row r="34" spans="1:20" s="796" customFormat="1" ht="26.25" customHeight="1">
      <c r="A34" s="364"/>
      <c r="B34" s="1320" t="s">
        <v>498</v>
      </c>
      <c r="C34" s="1187"/>
      <c r="D34" s="1187"/>
      <c r="E34" s="1187"/>
      <c r="F34" s="1321"/>
      <c r="G34" s="1320"/>
      <c r="H34" s="1871"/>
      <c r="I34" s="1872"/>
      <c r="J34" s="1872"/>
      <c r="K34" s="1872"/>
      <c r="L34" s="1872"/>
      <c r="M34" s="1872"/>
      <c r="N34" s="416"/>
      <c r="O34" s="1189"/>
      <c r="P34" s="1189"/>
      <c r="Q34" s="1189"/>
      <c r="R34" s="436"/>
      <c r="S34" s="409">
        <f>+N31+N33+N34</f>
        <v>553437.7666078999</v>
      </c>
      <c r="T34" s="1026"/>
    </row>
    <row r="35" spans="1:19" s="796" customFormat="1" ht="21" customHeight="1">
      <c r="A35" s="678"/>
      <c r="B35" s="315"/>
      <c r="C35" s="671"/>
      <c r="D35" s="671"/>
      <c r="E35" s="671"/>
      <c r="F35" s="679"/>
      <c r="G35" s="679"/>
      <c r="H35" s="315"/>
      <c r="I35" s="671"/>
      <c r="J35" s="315"/>
      <c r="K35" s="671"/>
      <c r="L35" s="1433"/>
      <c r="M35" s="315"/>
      <c r="N35" s="1434"/>
      <c r="O35" s="1435"/>
      <c r="P35" s="1435"/>
      <c r="Q35" s="1435"/>
      <c r="R35" s="1435"/>
      <c r="S35" s="1436"/>
    </row>
    <row r="36" spans="1:20" s="796" customFormat="1" ht="26.25" customHeight="1" thickBot="1">
      <c r="A36" s="169" t="s">
        <v>499</v>
      </c>
      <c r="B36" s="169"/>
      <c r="C36" s="169"/>
      <c r="D36" s="169"/>
      <c r="E36" s="169"/>
      <c r="F36" s="169"/>
      <c r="G36" s="169"/>
      <c r="H36" s="169"/>
      <c r="I36" s="169"/>
      <c r="J36" s="169"/>
      <c r="K36" s="169"/>
      <c r="L36" s="336"/>
      <c r="M36" s="336"/>
      <c r="N36" s="434"/>
      <c r="O36" s="437"/>
      <c r="P36" s="437"/>
      <c r="Q36" s="437"/>
      <c r="R36" s="437"/>
      <c r="S36" s="420">
        <f>IF(S20=0,0,IF(S20-S34&lt;0,0,S20-S34))</f>
        <v>0</v>
      </c>
      <c r="T36" s="1432"/>
    </row>
    <row r="37" spans="1:20" s="796" customFormat="1" ht="9.75" customHeight="1" thickTop="1">
      <c r="A37" s="322"/>
      <c r="B37" s="322"/>
      <c r="C37" s="322"/>
      <c r="D37" s="322"/>
      <c r="E37" s="322"/>
      <c r="F37" s="322"/>
      <c r="G37" s="322"/>
      <c r="H37" s="322"/>
      <c r="I37" s="333"/>
      <c r="J37" s="322"/>
      <c r="K37" s="322"/>
      <c r="L37" s="322"/>
      <c r="M37" s="322"/>
      <c r="N37" s="322"/>
      <c r="O37" s="317"/>
      <c r="P37" s="317"/>
      <c r="Q37" s="317"/>
      <c r="R37" s="317"/>
      <c r="S37" s="191"/>
      <c r="T37" s="1023"/>
    </row>
    <row r="38" spans="1:20" s="796" customFormat="1" ht="26.25" customHeight="1">
      <c r="A38" s="329" t="s">
        <v>500</v>
      </c>
      <c r="B38" s="322"/>
      <c r="C38" s="322"/>
      <c r="D38" s="322"/>
      <c r="E38" s="322"/>
      <c r="F38" s="322"/>
      <c r="G38" s="322"/>
      <c r="H38" s="332"/>
      <c r="I38" s="279" t="s">
        <v>260</v>
      </c>
      <c r="J38" s="328"/>
      <c r="K38" s="322"/>
      <c r="L38" s="322"/>
      <c r="M38" s="322"/>
      <c r="N38" s="322"/>
      <c r="O38" s="317"/>
      <c r="P38" s="317"/>
      <c r="Q38" s="317"/>
      <c r="R38" s="317"/>
      <c r="S38" s="317"/>
      <c r="T38" s="1023"/>
    </row>
    <row r="39" spans="1:20" s="796" customFormat="1" ht="11.25" customHeight="1">
      <c r="A39" s="329"/>
      <c r="B39" s="322"/>
      <c r="C39" s="322"/>
      <c r="D39" s="322"/>
      <c r="E39" s="322"/>
      <c r="F39" s="322"/>
      <c r="G39" s="322"/>
      <c r="H39" s="322"/>
      <c r="I39" s="48"/>
      <c r="J39" s="323"/>
      <c r="K39" s="322"/>
      <c r="L39" s="322"/>
      <c r="M39" s="322"/>
      <c r="N39" s="323"/>
      <c r="O39" s="324"/>
      <c r="P39" s="324"/>
      <c r="Q39" s="324"/>
      <c r="R39" s="317"/>
      <c r="S39" s="317"/>
      <c r="T39" s="1023"/>
    </row>
    <row r="40" spans="1:20" s="796" customFormat="1" ht="26.25" customHeight="1" thickBot="1">
      <c r="A40" s="658" t="s">
        <v>501</v>
      </c>
      <c r="B40" s="322"/>
      <c r="C40" s="322"/>
      <c r="D40" s="322"/>
      <c r="E40" s="322"/>
      <c r="F40" s="330"/>
      <c r="G40" s="556"/>
      <c r="H40" s="331"/>
      <c r="I40" s="1323" t="s">
        <v>602</v>
      </c>
      <c r="J40" s="1324"/>
      <c r="K40" s="1324"/>
      <c r="L40" s="1207"/>
      <c r="M40" s="1325"/>
      <c r="N40" s="1326"/>
      <c r="O40" s="1326"/>
      <c r="P40" s="1326"/>
      <c r="Q40" s="1326"/>
      <c r="R40" s="1326"/>
      <c r="S40" s="1325"/>
      <c r="T40" s="1023"/>
    </row>
    <row r="41" spans="1:20" s="796" customFormat="1" ht="36" customHeight="1" thickBot="1">
      <c r="A41" s="657"/>
      <c r="B41" s="1322" t="s">
        <v>223</v>
      </c>
      <c r="C41" s="1322"/>
      <c r="D41" s="1322"/>
      <c r="E41" s="1207"/>
      <c r="F41" s="808"/>
      <c r="G41" s="809"/>
      <c r="H41" s="810"/>
      <c r="I41" s="1857"/>
      <c r="J41" s="1858"/>
      <c r="K41" s="1858"/>
      <c r="L41" s="1859"/>
      <c r="M41" s="324"/>
      <c r="N41" s="323"/>
      <c r="O41" s="324"/>
      <c r="P41" s="324"/>
      <c r="Q41" s="324"/>
      <c r="R41" s="324"/>
      <c r="S41" s="324"/>
      <c r="T41" s="1023"/>
    </row>
    <row r="42" spans="1:20" s="796" customFormat="1" ht="9.75" customHeight="1" thickBot="1">
      <c r="A42" s="657"/>
      <c r="B42" s="812"/>
      <c r="C42" s="812"/>
      <c r="D42" s="812"/>
      <c r="E42" s="276"/>
      <c r="F42" s="319"/>
      <c r="G42" s="811"/>
      <c r="H42" s="191"/>
      <c r="I42" s="709"/>
      <c r="J42" s="709"/>
      <c r="K42" s="709"/>
      <c r="L42" s="709"/>
      <c r="M42" s="323"/>
      <c r="N42" s="323"/>
      <c r="O42" s="324"/>
      <c r="P42" s="324"/>
      <c r="Q42" s="324"/>
      <c r="R42" s="324"/>
      <c r="S42" s="324"/>
      <c r="T42" s="1023"/>
    </row>
    <row r="43" spans="1:20" s="796" customFormat="1" ht="36" customHeight="1" thickBot="1">
      <c r="A43" s="257"/>
      <c r="B43" s="1322" t="s">
        <v>224</v>
      </c>
      <c r="C43" s="1322"/>
      <c r="D43" s="1322"/>
      <c r="E43" s="1207"/>
      <c r="F43" s="808"/>
      <c r="G43" s="809"/>
      <c r="H43" s="810"/>
      <c r="I43" s="1857"/>
      <c r="J43" s="1858"/>
      <c r="K43" s="1858"/>
      <c r="L43" s="1859"/>
      <c r="M43" s="324"/>
      <c r="N43" s="323"/>
      <c r="O43" s="324"/>
      <c r="P43" s="324"/>
      <c r="Q43" s="324"/>
      <c r="R43" s="324"/>
      <c r="S43" s="324"/>
      <c r="T43" s="1023"/>
    </row>
    <row r="44" spans="1:20" s="796" customFormat="1" ht="9.75" customHeight="1" thickBot="1">
      <c r="A44" s="257"/>
      <c r="B44" s="812"/>
      <c r="C44" s="812"/>
      <c r="D44" s="812"/>
      <c r="E44" s="276"/>
      <c r="F44" s="276"/>
      <c r="G44" s="169"/>
      <c r="H44" s="319"/>
      <c r="I44" s="709"/>
      <c r="J44" s="709"/>
      <c r="K44" s="709"/>
      <c r="L44" s="709"/>
      <c r="M44" s="323"/>
      <c r="N44" s="323"/>
      <c r="O44" s="324"/>
      <c r="P44" s="324"/>
      <c r="Q44" s="324"/>
      <c r="R44" s="324"/>
      <c r="S44" s="324"/>
      <c r="T44" s="1023"/>
    </row>
    <row r="45" spans="1:20" s="796" customFormat="1" ht="35.25" customHeight="1" thickBot="1">
      <c r="A45" s="257"/>
      <c r="B45" s="1866" t="s">
        <v>55</v>
      </c>
      <c r="C45" s="1867"/>
      <c r="D45" s="1867"/>
      <c r="E45" s="1868"/>
      <c r="F45" s="1361"/>
      <c r="G45" s="809"/>
      <c r="H45" s="1362"/>
      <c r="I45" s="1857"/>
      <c r="J45" s="1858"/>
      <c r="K45" s="1858"/>
      <c r="L45" s="1859"/>
      <c r="M45" s="1025"/>
      <c r="N45" s="1024"/>
      <c r="O45" s="1025"/>
      <c r="P45" s="1025"/>
      <c r="Q45" s="1025"/>
      <c r="R45" s="1025"/>
      <c r="S45" s="1025"/>
      <c r="T45" s="1026"/>
    </row>
    <row r="46" spans="1:19" s="796" customFormat="1" ht="6" customHeight="1">
      <c r="A46" s="1360"/>
      <c r="B46" s="1363"/>
      <c r="C46" s="1363"/>
      <c r="D46" s="1363"/>
      <c r="E46" s="169"/>
      <c r="F46" s="659"/>
      <c r="G46" s="659"/>
      <c r="H46" s="659"/>
      <c r="I46" s="1364"/>
      <c r="J46" s="1364"/>
      <c r="K46" s="1364"/>
      <c r="L46" s="1364"/>
      <c r="M46" s="1364"/>
      <c r="N46" s="1364"/>
      <c r="O46" s="1364"/>
      <c r="P46" s="1364"/>
      <c r="Q46" s="1364"/>
      <c r="R46" s="1364"/>
      <c r="S46" s="1364"/>
    </row>
    <row r="47" spans="1:20" ht="14.25">
      <c r="A47" s="1027"/>
      <c r="B47" s="551"/>
      <c r="C47" s="551"/>
      <c r="D47" s="551"/>
      <c r="E47" s="551"/>
      <c r="F47" s="1027"/>
      <c r="G47" s="1027"/>
      <c r="H47" s="1027"/>
      <c r="I47" s="2"/>
      <c r="J47" s="2"/>
      <c r="K47" s="2"/>
      <c r="L47" s="2"/>
      <c r="M47" s="2"/>
      <c r="N47" s="2"/>
      <c r="O47" s="2"/>
      <c r="P47" s="2"/>
      <c r="Q47" s="2"/>
      <c r="R47" s="2"/>
      <c r="S47" s="2"/>
      <c r="T47" s="69"/>
    </row>
    <row r="48" spans="1:20" ht="14.25">
      <c r="A48" s="1028"/>
      <c r="B48" s="88"/>
      <c r="C48" s="88"/>
      <c r="D48" s="88"/>
      <c r="E48" s="88"/>
      <c r="F48" s="1028"/>
      <c r="G48" s="1028"/>
      <c r="H48" s="1028"/>
      <c r="I48" s="69"/>
      <c r="J48" s="69"/>
      <c r="K48" s="69"/>
      <c r="L48" s="69"/>
      <c r="M48" s="69"/>
      <c r="N48" s="69"/>
      <c r="O48" s="69"/>
      <c r="P48" s="69"/>
      <c r="Q48" s="69"/>
      <c r="R48" s="69"/>
      <c r="S48" s="69"/>
      <c r="T48" s="69"/>
    </row>
    <row r="49" spans="1:20" ht="14.25">
      <c r="A49" s="1028"/>
      <c r="B49" s="88"/>
      <c r="C49" s="88"/>
      <c r="D49" s="88"/>
      <c r="E49" s="88"/>
      <c r="F49" s="1028"/>
      <c r="G49" s="1028"/>
      <c r="H49" s="1028"/>
      <c r="I49" s="69"/>
      <c r="J49" s="69"/>
      <c r="K49" s="69"/>
      <c r="L49" s="69"/>
      <c r="M49" s="69"/>
      <c r="N49" s="69"/>
      <c r="O49" s="69"/>
      <c r="P49" s="69"/>
      <c r="Q49" s="69"/>
      <c r="R49" s="69"/>
      <c r="S49" s="69"/>
      <c r="T49" s="69"/>
    </row>
    <row r="50" spans="1:20" ht="14.25">
      <c r="A50" s="1028"/>
      <c r="B50" s="88"/>
      <c r="C50" s="88"/>
      <c r="D50" s="88"/>
      <c r="E50" s="88"/>
      <c r="F50" s="1028"/>
      <c r="G50" s="1028"/>
      <c r="H50" s="1028"/>
      <c r="I50" s="69"/>
      <c r="J50" s="69"/>
      <c r="K50" s="69"/>
      <c r="L50" s="69"/>
      <c r="M50" s="69"/>
      <c r="N50" s="69"/>
      <c r="O50" s="69"/>
      <c r="P50" s="69"/>
      <c r="Q50" s="69"/>
      <c r="R50" s="69"/>
      <c r="S50" s="69"/>
      <c r="T50" s="69"/>
    </row>
    <row r="51" spans="1:20" ht="14.25">
      <c r="A51" s="1028"/>
      <c r="B51" s="88"/>
      <c r="C51" s="88"/>
      <c r="D51" s="88"/>
      <c r="E51" s="88"/>
      <c r="F51" s="1028"/>
      <c r="G51" s="1028"/>
      <c r="H51" s="1028"/>
      <c r="I51" s="69"/>
      <c r="J51" s="69"/>
      <c r="K51" s="69"/>
      <c r="L51" s="69"/>
      <c r="M51" s="69"/>
      <c r="N51" s="69"/>
      <c r="O51" s="69"/>
      <c r="P51" s="69"/>
      <c r="Q51" s="69"/>
      <c r="R51" s="69"/>
      <c r="S51" s="69"/>
      <c r="T51" s="69"/>
    </row>
    <row r="52" spans="1:20" ht="12.75">
      <c r="A52" s="1028"/>
      <c r="B52" s="1028"/>
      <c r="C52" s="1028"/>
      <c r="D52" s="1028"/>
      <c r="E52" s="1028"/>
      <c r="F52" s="1028"/>
      <c r="G52" s="1028"/>
      <c r="H52" s="1028"/>
      <c r="I52" s="69"/>
      <c r="J52" s="69"/>
      <c r="K52" s="69"/>
      <c r="L52" s="69"/>
      <c r="M52" s="69"/>
      <c r="N52" s="69"/>
      <c r="O52" s="69"/>
      <c r="P52" s="69"/>
      <c r="Q52" s="69"/>
      <c r="R52" s="69"/>
      <c r="S52" s="69"/>
      <c r="T52" s="69"/>
    </row>
    <row r="53" spans="1:20" ht="12.75">
      <c r="A53" s="1028"/>
      <c r="B53" s="1028"/>
      <c r="C53" s="1028"/>
      <c r="D53" s="1028"/>
      <c r="E53" s="1028"/>
      <c r="F53" s="1028"/>
      <c r="G53" s="1028"/>
      <c r="H53" s="1028"/>
      <c r="I53" s="69"/>
      <c r="J53" s="69"/>
      <c r="K53" s="69"/>
      <c r="L53" s="69"/>
      <c r="M53" s="69"/>
      <c r="N53" s="69"/>
      <c r="O53" s="69"/>
      <c r="P53" s="69"/>
      <c r="Q53" s="69"/>
      <c r="R53" s="69"/>
      <c r="S53" s="69"/>
      <c r="T53" s="69"/>
    </row>
    <row r="54" spans="1:20" ht="12.75">
      <c r="A54" s="1028"/>
      <c r="B54" s="1028"/>
      <c r="C54" s="1028"/>
      <c r="D54" s="1028"/>
      <c r="E54" s="1028"/>
      <c r="F54" s="1028"/>
      <c r="G54" s="1028"/>
      <c r="H54" s="1028"/>
      <c r="I54" s="69"/>
      <c r="J54" s="69"/>
      <c r="K54" s="69"/>
      <c r="L54" s="69"/>
      <c r="M54" s="69"/>
      <c r="N54" s="69"/>
      <c r="O54" s="69"/>
      <c r="P54" s="69"/>
      <c r="Q54" s="69"/>
      <c r="R54" s="69"/>
      <c r="S54" s="69"/>
      <c r="T54" s="69"/>
    </row>
    <row r="55" spans="1:20" ht="12.75">
      <c r="A55" s="69"/>
      <c r="B55" s="69"/>
      <c r="C55" s="69"/>
      <c r="D55" s="69"/>
      <c r="E55" s="69"/>
      <c r="F55" s="69"/>
      <c r="G55" s="69"/>
      <c r="H55" s="69"/>
      <c r="I55" s="69"/>
      <c r="J55" s="69"/>
      <c r="K55" s="69"/>
      <c r="L55" s="69"/>
      <c r="M55" s="69"/>
      <c r="N55" s="69"/>
      <c r="O55" s="69"/>
      <c r="P55" s="69"/>
      <c r="Q55" s="69"/>
      <c r="R55" s="69"/>
      <c r="S55" s="69"/>
      <c r="T55" s="69"/>
    </row>
    <row r="56" spans="1:20" ht="12.75">
      <c r="A56" s="69"/>
      <c r="B56" s="69"/>
      <c r="C56" s="69"/>
      <c r="D56" s="69"/>
      <c r="E56" s="69"/>
      <c r="F56" s="69"/>
      <c r="G56" s="69"/>
      <c r="H56" s="69"/>
      <c r="I56" s="69"/>
      <c r="J56" s="69"/>
      <c r="K56" s="69"/>
      <c r="L56" s="69"/>
      <c r="M56" s="69"/>
      <c r="N56" s="69"/>
      <c r="O56" s="69"/>
      <c r="P56" s="69"/>
      <c r="Q56" s="69"/>
      <c r="R56" s="69"/>
      <c r="S56" s="69"/>
      <c r="T56" s="69"/>
    </row>
    <row r="57" spans="1:20" ht="12.75">
      <c r="A57" s="69"/>
      <c r="B57" s="69"/>
      <c r="C57" s="69"/>
      <c r="D57" s="69"/>
      <c r="E57" s="69"/>
      <c r="F57" s="69"/>
      <c r="G57" s="69"/>
      <c r="H57" s="69"/>
      <c r="I57" s="69"/>
      <c r="J57" s="69"/>
      <c r="K57" s="69"/>
      <c r="L57" s="69"/>
      <c r="M57" s="69"/>
      <c r="N57" s="69"/>
      <c r="O57" s="69"/>
      <c r="P57" s="69"/>
      <c r="Q57" s="69"/>
      <c r="R57" s="69"/>
      <c r="S57" s="69"/>
      <c r="T57" s="69"/>
    </row>
    <row r="58" spans="1:20" ht="12.75">
      <c r="A58" s="69"/>
      <c r="B58" s="69"/>
      <c r="C58" s="69"/>
      <c r="D58" s="69"/>
      <c r="E58" s="69"/>
      <c r="F58" s="69"/>
      <c r="G58" s="69"/>
      <c r="H58" s="69"/>
      <c r="I58" s="69"/>
      <c r="J58" s="69"/>
      <c r="K58" s="69"/>
      <c r="L58" s="69"/>
      <c r="M58" s="69"/>
      <c r="N58" s="69"/>
      <c r="O58" s="69"/>
      <c r="P58" s="69"/>
      <c r="Q58" s="69"/>
      <c r="R58" s="69"/>
      <c r="S58" s="69"/>
      <c r="T58" s="69"/>
    </row>
    <row r="59" spans="1:20" ht="12.75">
      <c r="A59" s="69"/>
      <c r="B59" s="69"/>
      <c r="C59" s="69"/>
      <c r="D59" s="69"/>
      <c r="E59" s="69"/>
      <c r="F59" s="69"/>
      <c r="G59" s="69"/>
      <c r="H59" s="69"/>
      <c r="I59" s="69"/>
      <c r="J59" s="69"/>
      <c r="K59" s="69"/>
      <c r="L59" s="69"/>
      <c r="M59" s="69"/>
      <c r="N59" s="69"/>
      <c r="O59" s="69"/>
      <c r="P59" s="69"/>
      <c r="Q59" s="69"/>
      <c r="R59" s="69"/>
      <c r="S59" s="69"/>
      <c r="T59" s="69"/>
    </row>
    <row r="60" spans="1:20" ht="12.75">
      <c r="A60" s="69"/>
      <c r="B60" s="69"/>
      <c r="C60" s="69"/>
      <c r="D60" s="69"/>
      <c r="E60" s="69"/>
      <c r="F60" s="69"/>
      <c r="G60" s="69"/>
      <c r="H60" s="69"/>
      <c r="I60" s="69"/>
      <c r="J60" s="69"/>
      <c r="K60" s="69"/>
      <c r="L60" s="69"/>
      <c r="M60" s="69"/>
      <c r="N60" s="69"/>
      <c r="O60" s="69"/>
      <c r="P60" s="69"/>
      <c r="Q60" s="69"/>
      <c r="R60" s="69"/>
      <c r="S60" s="69"/>
      <c r="T60" s="69"/>
    </row>
    <row r="61" spans="1:20" ht="12.75">
      <c r="A61" s="69"/>
      <c r="B61" s="69"/>
      <c r="C61" s="69"/>
      <c r="D61" s="69"/>
      <c r="E61" s="69"/>
      <c r="F61" s="69"/>
      <c r="G61" s="69"/>
      <c r="H61" s="69"/>
      <c r="I61" s="69"/>
      <c r="J61" s="69"/>
      <c r="K61" s="69"/>
      <c r="L61" s="69"/>
      <c r="M61" s="69"/>
      <c r="N61" s="69"/>
      <c r="O61" s="69"/>
      <c r="P61" s="69"/>
      <c r="Q61" s="69"/>
      <c r="R61" s="69"/>
      <c r="S61" s="69"/>
      <c r="T61" s="69"/>
    </row>
    <row r="62" spans="1:20" ht="12.75">
      <c r="A62" s="69"/>
      <c r="B62" s="69"/>
      <c r="C62" s="69"/>
      <c r="D62" s="69"/>
      <c r="E62" s="69"/>
      <c r="F62" s="69"/>
      <c r="G62" s="69"/>
      <c r="H62" s="69"/>
      <c r="I62" s="69"/>
      <c r="J62" s="69"/>
      <c r="K62" s="69"/>
      <c r="L62" s="69"/>
      <c r="M62" s="69"/>
      <c r="N62" s="69"/>
      <c r="O62" s="69"/>
      <c r="P62" s="69"/>
      <c r="Q62" s="69"/>
      <c r="R62" s="69"/>
      <c r="S62" s="69"/>
      <c r="T62" s="69"/>
    </row>
    <row r="63" spans="1:20" ht="12.75">
      <c r="A63" s="69"/>
      <c r="B63" s="69"/>
      <c r="C63" s="69"/>
      <c r="D63" s="69"/>
      <c r="E63" s="69"/>
      <c r="F63" s="69"/>
      <c r="G63" s="69"/>
      <c r="H63" s="69"/>
      <c r="I63" s="69"/>
      <c r="J63" s="69"/>
      <c r="K63" s="69"/>
      <c r="L63" s="69"/>
      <c r="M63" s="69"/>
      <c r="N63" s="69"/>
      <c r="O63" s="69"/>
      <c r="P63" s="69"/>
      <c r="Q63" s="69"/>
      <c r="R63" s="69"/>
      <c r="S63" s="69"/>
      <c r="T63" s="69"/>
    </row>
    <row r="64" spans="1:20" ht="12.75">
      <c r="A64" s="69"/>
      <c r="B64" s="69"/>
      <c r="C64" s="69"/>
      <c r="D64" s="69"/>
      <c r="E64" s="69"/>
      <c r="F64" s="69"/>
      <c r="G64" s="69"/>
      <c r="H64" s="69"/>
      <c r="I64" s="69"/>
      <c r="J64" s="69"/>
      <c r="K64" s="69"/>
      <c r="L64" s="69"/>
      <c r="M64" s="69"/>
      <c r="N64" s="69"/>
      <c r="O64" s="69"/>
      <c r="P64" s="69"/>
      <c r="Q64" s="69"/>
      <c r="R64" s="69"/>
      <c r="S64" s="69"/>
      <c r="T64" s="69"/>
    </row>
    <row r="65" spans="1:20" ht="12.75">
      <c r="A65" s="69"/>
      <c r="B65" s="69"/>
      <c r="C65" s="69"/>
      <c r="D65" s="69"/>
      <c r="E65" s="69"/>
      <c r="F65" s="69"/>
      <c r="G65" s="69"/>
      <c r="H65" s="69"/>
      <c r="I65" s="69"/>
      <c r="J65" s="69"/>
      <c r="K65" s="69"/>
      <c r="L65" s="69"/>
      <c r="M65" s="69"/>
      <c r="N65" s="69"/>
      <c r="O65" s="69"/>
      <c r="P65" s="69"/>
      <c r="Q65" s="69"/>
      <c r="R65" s="69"/>
      <c r="S65" s="69"/>
      <c r="T65" s="69"/>
    </row>
    <row r="66" spans="1:20" ht="12.75">
      <c r="A66" s="69"/>
      <c r="B66" s="69"/>
      <c r="C66" s="69"/>
      <c r="D66" s="69"/>
      <c r="E66" s="69"/>
      <c r="F66" s="69"/>
      <c r="G66" s="69"/>
      <c r="H66" s="69"/>
      <c r="I66" s="69"/>
      <c r="J66" s="69"/>
      <c r="K66" s="69"/>
      <c r="L66" s="69"/>
      <c r="M66" s="69"/>
      <c r="N66" s="69"/>
      <c r="O66" s="69"/>
      <c r="P66" s="69"/>
      <c r="Q66" s="69"/>
      <c r="R66" s="69"/>
      <c r="S66" s="69"/>
      <c r="T66" s="69"/>
    </row>
    <row r="67" spans="1:20" ht="12.75">
      <c r="A67" s="69"/>
      <c r="B67" s="69"/>
      <c r="C67" s="69"/>
      <c r="D67" s="69"/>
      <c r="E67" s="69"/>
      <c r="F67" s="69"/>
      <c r="G67" s="69"/>
      <c r="H67" s="69"/>
      <c r="I67" s="69"/>
      <c r="J67" s="69"/>
      <c r="K67" s="69"/>
      <c r="L67" s="69"/>
      <c r="M67" s="69"/>
      <c r="N67" s="69"/>
      <c r="O67" s="69"/>
      <c r="P67" s="69"/>
      <c r="Q67" s="69"/>
      <c r="R67" s="69"/>
      <c r="S67" s="69"/>
      <c r="T67" s="69"/>
    </row>
    <row r="68" spans="1:20" ht="12.75">
      <c r="A68" s="69"/>
      <c r="B68" s="69"/>
      <c r="C68" s="69"/>
      <c r="D68" s="69"/>
      <c r="E68" s="69"/>
      <c r="F68" s="69"/>
      <c r="G68" s="69"/>
      <c r="H68" s="69"/>
      <c r="I68" s="69"/>
      <c r="J68" s="69"/>
      <c r="K68" s="69"/>
      <c r="L68" s="69"/>
      <c r="M68" s="69"/>
      <c r="N68" s="69"/>
      <c r="O68" s="69"/>
      <c r="P68" s="69"/>
      <c r="Q68" s="69"/>
      <c r="R68" s="69"/>
      <c r="S68" s="69"/>
      <c r="T68" s="69"/>
    </row>
    <row r="69" spans="1:20" ht="12.75">
      <c r="A69" s="69"/>
      <c r="B69" s="69"/>
      <c r="C69" s="69"/>
      <c r="D69" s="69"/>
      <c r="E69" s="69"/>
      <c r="F69" s="69"/>
      <c r="G69" s="69"/>
      <c r="H69" s="69"/>
      <c r="I69" s="69"/>
      <c r="J69" s="69"/>
      <c r="K69" s="69"/>
      <c r="L69" s="69"/>
      <c r="M69" s="69"/>
      <c r="N69" s="69"/>
      <c r="O69" s="69"/>
      <c r="P69" s="69"/>
      <c r="Q69" s="69"/>
      <c r="R69" s="69"/>
      <c r="S69" s="69"/>
      <c r="T69" s="69"/>
    </row>
    <row r="70" spans="1:20" ht="12.75">
      <c r="A70" s="69"/>
      <c r="B70" s="69"/>
      <c r="C70" s="69"/>
      <c r="D70" s="69"/>
      <c r="E70" s="69"/>
      <c r="F70" s="69"/>
      <c r="G70" s="69"/>
      <c r="H70" s="69"/>
      <c r="I70" s="69"/>
      <c r="J70" s="69"/>
      <c r="K70" s="69"/>
      <c r="L70" s="69"/>
      <c r="M70" s="69"/>
      <c r="N70" s="69"/>
      <c r="O70" s="69"/>
      <c r="P70" s="69"/>
      <c r="Q70" s="69"/>
      <c r="R70" s="69"/>
      <c r="S70" s="69"/>
      <c r="T70" s="69"/>
    </row>
    <row r="71" spans="1:20" ht="12.75">
      <c r="A71" s="69"/>
      <c r="B71" s="69"/>
      <c r="C71" s="69"/>
      <c r="D71" s="69"/>
      <c r="E71" s="69"/>
      <c r="F71" s="69"/>
      <c r="G71" s="69"/>
      <c r="H71" s="69"/>
      <c r="I71" s="69"/>
      <c r="J71" s="69"/>
      <c r="K71" s="69"/>
      <c r="L71" s="69"/>
      <c r="M71" s="69"/>
      <c r="N71" s="69"/>
      <c r="O71" s="69"/>
      <c r="P71" s="69"/>
      <c r="Q71" s="69"/>
      <c r="R71" s="69"/>
      <c r="S71" s="69"/>
      <c r="T71" s="69"/>
    </row>
    <row r="72" spans="1:20" ht="12.75">
      <c r="A72" s="69"/>
      <c r="B72" s="69"/>
      <c r="C72" s="69"/>
      <c r="D72" s="69"/>
      <c r="E72" s="69"/>
      <c r="F72" s="69"/>
      <c r="G72" s="69"/>
      <c r="H72" s="69"/>
      <c r="I72" s="69"/>
      <c r="J72" s="69"/>
      <c r="K72" s="69"/>
      <c r="L72" s="69"/>
      <c r="M72" s="69"/>
      <c r="N72" s="69"/>
      <c r="O72" s="69"/>
      <c r="P72" s="69"/>
      <c r="Q72" s="69"/>
      <c r="R72" s="69"/>
      <c r="S72" s="69"/>
      <c r="T72" s="69"/>
    </row>
    <row r="73" spans="1:20" ht="12.75">
      <c r="A73" s="69"/>
      <c r="B73" s="69"/>
      <c r="C73" s="69"/>
      <c r="D73" s="69"/>
      <c r="E73" s="69"/>
      <c r="F73" s="69"/>
      <c r="G73" s="69"/>
      <c r="H73" s="69"/>
      <c r="I73" s="69"/>
      <c r="J73" s="69"/>
      <c r="K73" s="69"/>
      <c r="L73" s="69"/>
      <c r="M73" s="69"/>
      <c r="N73" s="69"/>
      <c r="O73" s="69"/>
      <c r="P73" s="69"/>
      <c r="Q73" s="69"/>
      <c r="R73" s="69"/>
      <c r="S73" s="69"/>
      <c r="T73" s="69"/>
    </row>
    <row r="74" spans="1:20" ht="12.75">
      <c r="A74" s="69"/>
      <c r="B74" s="69"/>
      <c r="C74" s="69"/>
      <c r="D74" s="69"/>
      <c r="E74" s="69"/>
      <c r="F74" s="69"/>
      <c r="G74" s="69"/>
      <c r="H74" s="69"/>
      <c r="I74" s="69"/>
      <c r="J74" s="69"/>
      <c r="K74" s="69"/>
      <c r="L74" s="69"/>
      <c r="M74" s="69"/>
      <c r="N74" s="69"/>
      <c r="O74" s="69"/>
      <c r="P74" s="69"/>
      <c r="Q74" s="69"/>
      <c r="R74" s="69"/>
      <c r="S74" s="69"/>
      <c r="T74" s="69"/>
    </row>
    <row r="75" spans="1:20" ht="12.75">
      <c r="A75" s="69"/>
      <c r="B75" s="69"/>
      <c r="C75" s="69"/>
      <c r="D75" s="69"/>
      <c r="E75" s="69"/>
      <c r="F75" s="69"/>
      <c r="G75" s="69"/>
      <c r="H75" s="69"/>
      <c r="I75" s="69"/>
      <c r="J75" s="69"/>
      <c r="K75" s="69"/>
      <c r="L75" s="69"/>
      <c r="M75" s="69"/>
      <c r="N75" s="69"/>
      <c r="O75" s="69"/>
      <c r="P75" s="69"/>
      <c r="Q75" s="69"/>
      <c r="R75" s="69"/>
      <c r="S75" s="69"/>
      <c r="T75" s="69"/>
    </row>
    <row r="76" spans="1:20" ht="12.75">
      <c r="A76" s="69"/>
      <c r="B76" s="69"/>
      <c r="C76" s="69"/>
      <c r="D76" s="69"/>
      <c r="E76" s="69"/>
      <c r="F76" s="69"/>
      <c r="G76" s="69"/>
      <c r="H76" s="69"/>
      <c r="I76" s="69"/>
      <c r="J76" s="69"/>
      <c r="K76" s="69"/>
      <c r="L76" s="69"/>
      <c r="M76" s="69"/>
      <c r="N76" s="69"/>
      <c r="O76" s="69"/>
      <c r="P76" s="69"/>
      <c r="Q76" s="69"/>
      <c r="R76" s="69"/>
      <c r="S76" s="69"/>
      <c r="T76" s="69"/>
    </row>
    <row r="77" spans="1:20" ht="12.75">
      <c r="A77" s="69"/>
      <c r="B77" s="69"/>
      <c r="C77" s="69"/>
      <c r="D77" s="69"/>
      <c r="E77" s="69"/>
      <c r="F77" s="69"/>
      <c r="G77" s="69"/>
      <c r="H77" s="69"/>
      <c r="I77" s="69"/>
      <c r="J77" s="69"/>
      <c r="K77" s="69"/>
      <c r="L77" s="69"/>
      <c r="M77" s="69"/>
      <c r="N77" s="69"/>
      <c r="O77" s="69"/>
      <c r="P77" s="69"/>
      <c r="Q77" s="69"/>
      <c r="R77" s="69"/>
      <c r="S77" s="69"/>
      <c r="T77" s="69"/>
    </row>
    <row r="78" spans="1:20" ht="12.75">
      <c r="A78" s="69"/>
      <c r="B78" s="69"/>
      <c r="C78" s="69"/>
      <c r="D78" s="69"/>
      <c r="E78" s="69"/>
      <c r="F78" s="69"/>
      <c r="G78" s="69"/>
      <c r="H78" s="69"/>
      <c r="I78" s="69"/>
      <c r="J78" s="69"/>
      <c r="K78" s="69"/>
      <c r="L78" s="69"/>
      <c r="M78" s="69"/>
      <c r="N78" s="69"/>
      <c r="O78" s="69"/>
      <c r="P78" s="69"/>
      <c r="Q78" s="69"/>
      <c r="R78" s="69"/>
      <c r="S78" s="69"/>
      <c r="T78" s="69"/>
    </row>
    <row r="79" spans="1:20" ht="12.75">
      <c r="A79" s="69"/>
      <c r="B79" s="69"/>
      <c r="C79" s="69"/>
      <c r="D79" s="69"/>
      <c r="E79" s="69"/>
      <c r="F79" s="69"/>
      <c r="G79" s="69"/>
      <c r="H79" s="69"/>
      <c r="I79" s="69"/>
      <c r="J79" s="69"/>
      <c r="K79" s="69"/>
      <c r="L79" s="69"/>
      <c r="M79" s="69"/>
      <c r="N79" s="69"/>
      <c r="O79" s="69"/>
      <c r="P79" s="69"/>
      <c r="Q79" s="69"/>
      <c r="R79" s="69"/>
      <c r="S79" s="69"/>
      <c r="T79" s="69"/>
    </row>
    <row r="80" spans="1:20" ht="12.75">
      <c r="A80" s="69"/>
      <c r="B80" s="69"/>
      <c r="C80" s="69"/>
      <c r="D80" s="69"/>
      <c r="E80" s="69"/>
      <c r="F80" s="69"/>
      <c r="G80" s="69"/>
      <c r="H80" s="69"/>
      <c r="I80" s="69"/>
      <c r="J80" s="69"/>
      <c r="K80" s="69"/>
      <c r="L80" s="69"/>
      <c r="M80" s="69"/>
      <c r="N80" s="69"/>
      <c r="O80" s="69"/>
      <c r="P80" s="69"/>
      <c r="Q80" s="69"/>
      <c r="R80" s="69"/>
      <c r="S80" s="69"/>
      <c r="T80" s="69"/>
    </row>
  </sheetData>
  <sheetProtection password="92D1" sheet="1" formatCells="0" formatColumns="0" formatRows="0"/>
  <mergeCells count="17">
    <mergeCell ref="A1:J1"/>
    <mergeCell ref="A3:E3"/>
    <mergeCell ref="F3:I3"/>
    <mergeCell ref="F6:I6"/>
    <mergeCell ref="A25:T25"/>
    <mergeCell ref="A24:T24"/>
    <mergeCell ref="A11:S11"/>
    <mergeCell ref="A12:S12"/>
    <mergeCell ref="D7:I7"/>
    <mergeCell ref="A27:H28"/>
    <mergeCell ref="I41:L41"/>
    <mergeCell ref="I43:L43"/>
    <mergeCell ref="I45:L45"/>
    <mergeCell ref="I27:S28"/>
    <mergeCell ref="B45:E45"/>
    <mergeCell ref="A31:A33"/>
    <mergeCell ref="H34:M34"/>
  </mergeCells>
  <conditionalFormatting sqref="E16">
    <cfRule type="cellIs" priority="6" dxfId="9" operator="equal" stopIfTrue="1">
      <formula>$S$5</formula>
    </cfRule>
  </conditionalFormatting>
  <conditionalFormatting sqref="H16">
    <cfRule type="cellIs" priority="5" dxfId="9" operator="equal" stopIfTrue="1">
      <formula>$S$5</formula>
    </cfRule>
  </conditionalFormatting>
  <conditionalFormatting sqref="E18">
    <cfRule type="cellIs" priority="4" dxfId="9" operator="equal" stopIfTrue="1">
      <formula>$S$5</formula>
    </cfRule>
  </conditionalFormatting>
  <conditionalFormatting sqref="H18">
    <cfRule type="cellIs" priority="3" dxfId="9" operator="equal" stopIfTrue="1">
      <formula>$S$5</formula>
    </cfRule>
  </conditionalFormatting>
  <conditionalFormatting sqref="E22">
    <cfRule type="cellIs" priority="2" dxfId="9" operator="equal" stopIfTrue="1">
      <formula>$S$5</formula>
    </cfRule>
  </conditionalFormatting>
  <conditionalFormatting sqref="H22">
    <cfRule type="cellIs" priority="1" dxfId="9" operator="equal" stopIfTrue="1">
      <formula>$S$5</formula>
    </cfRule>
  </conditionalFormatting>
  <dataValidations count="3">
    <dataValidation type="list" allowBlank="1" showInputMessage="1" showErrorMessage="1" sqref="I38:I39">
      <formula1>"Select,Yes,No"</formula1>
    </dataValidation>
    <dataValidation type="list" allowBlank="1" showInputMessage="1" showErrorMessage="1" sqref="E2:I2">
      <formula1>"Select,USD,EUR"</formula1>
    </dataValidation>
    <dataValidation type="list" allowBlank="1" showInputMessage="1" showErrorMessage="1" sqref="C21">
      <formula1>"Select ,1M, 2M, 3M"</formula1>
    </dataValidation>
  </dataValidations>
  <printOptions horizontalCentered="1"/>
  <pageMargins left="0.7480314960629921" right="0.7480314960629921" top="0.5905511811023623" bottom="0.5905511811023623" header="0.5118110236220472" footer="0.5118110236220472"/>
  <pageSetup cellComments="asDisplayed" fitToHeight="0" fitToWidth="1" horizontalDpi="600" verticalDpi="600" orientation="landscape" paperSize="9" scale="48" r:id="rId1"/>
  <headerFooter alignWithMargins="0">
    <oddFooter>&amp;L&amp;9&amp;F&amp;C&amp;A&amp;R&amp;9Page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Progres update report No 6 </dc:title>
  <dc:subject>&amp;lt;p&amp;gt;Sheet2  Definitions-lists-EFR  Memo Malaria  Memo TB  Memo HIV  Annex for additional info  LFA_Annex-SR Financials  LFA_Bank Details_7C  LFA_DisbursementRecommendation7  LFA_Overall Performance_6  Sheet1  LFA_Disbursement Recommend_5B  LFA_Cash R</dc:subject>
  <dc:creator>Genc Kastrati</dc:creator>
  <cp:keywords/>
  <dc:description>&amp;lt;p&amp;gt;Sheet2  Definitions-lists-EFR  Memo Malaria  Memo TB  Memo HIV  Annex for additional info  LFA_Annex-SR Financials  LFA_Bank Details_7C  LFA_DisbursementRecommendation7  LFA_Overall Performance_6  Sheet1  LFA_Disbursement Recommend_5B  LFA_Cash Reconciliation_5A  LFA_Findings&amp;amp;amp;Recommendations  LFA_Procurement Info_4  LF&amp;lt;/p&amp;gt;</dc:description>
  <cp:lastModifiedBy>Itana Labovic</cp:lastModifiedBy>
  <cp:lastPrinted>2013-06-28T13:10:59Z</cp:lastPrinted>
  <dcterms:created xsi:type="dcterms:W3CDTF">2005-11-03T14:33:15Z</dcterms:created>
  <dcterms:modified xsi:type="dcterms:W3CDTF">2013-09-12T13:48:50Z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0x0101005FBB0C72A9D87144A7B972E58A0B54D1</vt:lpwstr>
  </property>
  <property fmtid="{D5CDD505-2E9C-101B-9397-08002B2CF9AE}" pid="4" name="EktContentLanguage">
    <vt:i4>1033</vt:i4>
  </property>
  <property fmtid="{D5CDD505-2E9C-101B-9397-08002B2CF9AE}" pid="5" name="EktQuickLink">
    <vt:lpwstr>DownloadAsset.aspx?id=7132</vt:lpwstr>
  </property>
  <property fmtid="{D5CDD505-2E9C-101B-9397-08002B2CF9AE}" pid="6" name="EktContentType">
    <vt:i4>101</vt:i4>
  </property>
  <property fmtid="{D5CDD505-2E9C-101B-9397-08002B2CF9AE}" pid="7" name="EktContentSubType">
    <vt:i4>0</vt:i4>
  </property>
  <property fmtid="{D5CDD505-2E9C-101B-9397-08002B2CF9AE}" pid="8" name="EktFolderName">
    <vt:lpwstr/>
  </property>
  <property fmtid="{D5CDD505-2E9C-101B-9397-08002B2CF9AE}" pid="9" name="EktCmsPath">
    <vt:lpwstr>&amp;lt;p&amp;gt;Sheet2  Definitions-lists-EFR  Memo Malaria  Memo TB  Memo HIV  Annex for additional info  LFA_Annex-SR Financials  LFA_Bank Details_7C  LFA_DisbursementRecommendation7  LFA_Overall Performance_6  Sheet1  LFA_Disbursement Recommend_5B  LFA_Cash R</vt:lpwstr>
  </property>
  <property fmtid="{D5CDD505-2E9C-101B-9397-08002B2CF9AE}" pid="10" name="EktExpiryType">
    <vt:i4>1</vt:i4>
  </property>
  <property fmtid="{D5CDD505-2E9C-101B-9397-08002B2CF9AE}" pid="11" name="EktDateCreated">
    <vt:filetime>2011-04-20T17:17:55Z</vt:filetime>
  </property>
  <property fmtid="{D5CDD505-2E9C-101B-9397-08002B2CF9AE}" pid="12" name="EktDateModified">
    <vt:filetime>2011-04-20T17:18:09Z</vt:filetime>
  </property>
  <property fmtid="{D5CDD505-2E9C-101B-9397-08002B2CF9AE}" pid="13" name="EktTaxCategory">
    <vt:lpwstr> #eksep# \Navigation\documents\core\forms #eksep# </vt:lpwstr>
  </property>
  <property fmtid="{D5CDD505-2E9C-101B-9397-08002B2CF9AE}" pid="14" name="EktDisabledTaxCategory">
    <vt:lpwstr/>
  </property>
  <property fmtid="{D5CDD505-2E9C-101B-9397-08002B2CF9AE}" pid="15" name="EktCmsSize">
    <vt:i4>743424</vt:i4>
  </property>
  <property fmtid="{D5CDD505-2E9C-101B-9397-08002B2CF9AE}" pid="16" name="EktSearchable">
    <vt:i4>1</vt:i4>
  </property>
  <property fmtid="{D5CDD505-2E9C-101B-9397-08002B2CF9AE}" pid="17" name="EktEDescription">
    <vt:lpwstr>Summary &amp;lt;p&amp;gt;Sheet2  Definitions-lists-EFR  Memo Malaria  Memo TB  Memo HIV  Annex for additional info  LFA_Annex-SR Financials  LFA_Bank Details_7C  LFA_DisbursementRecommendation7  LFA_Overall Performance_6  Sheet1  LFA_Disbursement Recommend_5B  LF</vt:lpwstr>
  </property>
  <property fmtid="{D5CDD505-2E9C-101B-9397-08002B2CF9AE}" pid="18" name="EktFile_Size">
    <vt:lpwstr>720 KB</vt:lpwstr>
  </property>
  <property fmtid="{D5CDD505-2E9C-101B-9397-08002B2CF9AE}" pid="19" name="EktFile_Type">
    <vt:lpwstr>XLS</vt:lpwstr>
  </property>
  <property fmtid="{D5CDD505-2E9C-101B-9397-08002B2CF9AE}" pid="20" name="ekttaxonomyenabled">
    <vt:i4>1</vt:i4>
  </property>
  <property fmtid="{D5CDD505-2E9C-101B-9397-08002B2CF9AE}" pid="21" name="Nr">
    <vt:lpwstr/>
  </property>
  <property fmtid="{D5CDD505-2E9C-101B-9397-08002B2CF9AE}" pid="22" name="PublishingExpirationDate">
    <vt:lpwstr/>
  </property>
  <property fmtid="{D5CDD505-2E9C-101B-9397-08002B2CF9AE}" pid="23" name="PublishingStartDate">
    <vt:lpwstr/>
  </property>
  <property fmtid="{D5CDD505-2E9C-101B-9397-08002B2CF9AE}" pid="24" name="_dlc_DocId">
    <vt:lpwstr>ATLASPDC-4-13658</vt:lpwstr>
  </property>
  <property fmtid="{D5CDD505-2E9C-101B-9397-08002B2CF9AE}" pid="25" name="_dlc_DocIdItemGuid">
    <vt:lpwstr>5a9da1ea-6351-4612-af9d-09792e6c37a1</vt:lpwstr>
  </property>
  <property fmtid="{D5CDD505-2E9C-101B-9397-08002B2CF9AE}" pid="26" name="_dlc_DocIdUrl">
    <vt:lpwstr>https://info.undp.org/docs/pdc/_layouts/DocIdRedir.aspx?ID=ATLASPDC-4-13658, ATLASPDC-4-13658</vt:lpwstr>
  </property>
  <property fmtid="{D5CDD505-2E9C-101B-9397-08002B2CF9AE}" pid="27" name="UN Languages">
    <vt:lpwstr>1;#English|7f98b732-4b5b-4b70-ba90-a0eff09b5d2d</vt:lpwstr>
  </property>
  <property fmtid="{D5CDD505-2E9C-101B-9397-08002B2CF9AE}" pid="28" name="Atlas Document Type">
    <vt:lpwstr>1112;#Progress Report|03c70d0e-c75e-4cfb-8288-e692640ede14</vt:lpwstr>
  </property>
  <property fmtid="{D5CDD505-2E9C-101B-9397-08002B2CF9AE}" pid="29" name="UNDPPOPPFunctionalArea">
    <vt:lpwstr>Programme and Project</vt:lpwstr>
  </property>
  <property fmtid="{D5CDD505-2E9C-101B-9397-08002B2CF9AE}" pid="30" name="UN LanguagesTaxHTField0">
    <vt:lpwstr>English|7f98b732-4b5b-4b70-ba90-a0eff09b5d2d</vt:lpwstr>
  </property>
  <property fmtid="{D5CDD505-2E9C-101B-9397-08002B2CF9AE}" pid="31" name="Project Number">
    <vt:lpwstr>00060348</vt:lpwstr>
  </property>
  <property fmtid="{D5CDD505-2E9C-101B-9397-08002B2CF9AE}" pid="32" name="gc6531b704974d528487414686b72f6f">
    <vt:lpwstr>MNE|9ee3332f-6fe8-4d8f-9979-fa72f0581153</vt:lpwstr>
  </property>
  <property fmtid="{D5CDD505-2E9C-101B-9397-08002B2CF9AE}" pid="33" name="Operating Unit0">
    <vt:lpwstr>1526;#MNE|9ee3332f-6fe8-4d8f-9979-fa72f0581153</vt:lpwstr>
  </property>
  <property fmtid="{D5CDD505-2E9C-101B-9397-08002B2CF9AE}" pid="34" name="UndpClassificationLevel">
    <vt:lpwstr>Public</vt:lpwstr>
  </property>
  <property fmtid="{D5CDD505-2E9C-101B-9397-08002B2CF9AE}" pid="35" name="UndpOUCode">
    <vt:lpwstr/>
  </property>
  <property fmtid="{D5CDD505-2E9C-101B-9397-08002B2CF9AE}" pid="36" name="idff2b682fce4d0680503cd9036a3260">
    <vt:lpwstr>Progress Report|03c70d0e-c75e-4cfb-8288-e692640ede14</vt:lpwstr>
  </property>
  <property fmtid="{D5CDD505-2E9C-101B-9397-08002B2CF9AE}" pid="37" name="PDC Document Category">
    <vt:lpwstr>Project</vt:lpwstr>
  </property>
  <property fmtid="{D5CDD505-2E9C-101B-9397-08002B2CF9AE}" pid="38" name="TaxCatchAll">
    <vt:lpwstr>1112;#Progress Report|03c70d0e-c75e-4cfb-8288-e692640ede14;#1526;#MNE|9ee3332f-6fe8-4d8f-9979-fa72f0581153;#1;#English|7f98b732-4b5b-4b70-ba90-a0eff09b5d2d;#763;#Draft|121d40a5-e62e-4d42-82e4-d6d12003de0a</vt:lpwstr>
  </property>
  <property fmtid="{D5CDD505-2E9C-101B-9397-08002B2CF9AE}" pid="39" name="UndpProjectNo">
    <vt:lpwstr>00060348</vt:lpwstr>
  </property>
  <property fmtid="{D5CDD505-2E9C-101B-9397-08002B2CF9AE}" pid="40" name="UNDPCountry">
    <vt:lpwstr/>
  </property>
  <property fmtid="{D5CDD505-2E9C-101B-9397-08002B2CF9AE}" pid="41" name="UndpDocStatus">
    <vt:lpwstr>Draft</vt:lpwstr>
  </property>
  <property fmtid="{D5CDD505-2E9C-101B-9397-08002B2CF9AE}" pid="42" name="_Publisher">
    <vt:lpwstr/>
  </property>
  <property fmtid="{D5CDD505-2E9C-101B-9397-08002B2CF9AE}" pid="43" name="UNDPFocusAreasTaxHTField0">
    <vt:lpwstr/>
  </property>
  <property fmtid="{D5CDD505-2E9C-101B-9397-08002B2CF9AE}" pid="44" name="o4086b1782a74105bb5269035bccc8e9">
    <vt:lpwstr>Draft|121d40a5-e62e-4d42-82e4-d6d12003de0a</vt:lpwstr>
  </property>
  <property fmtid="{D5CDD505-2E9C-101B-9397-08002B2CF9AE}" pid="45" name="UndpDocTypeMM">
    <vt:lpwstr/>
  </property>
  <property fmtid="{D5CDD505-2E9C-101B-9397-08002B2CF9AE}" pid="46" name="URL">
    <vt:lpwstr/>
  </property>
  <property fmtid="{D5CDD505-2E9C-101B-9397-08002B2CF9AE}" pid="47" name="b6db62fdefd74bd188b0c1cc54de5bcf">
    <vt:lpwstr/>
  </property>
  <property fmtid="{D5CDD505-2E9C-101B-9397-08002B2CF9AE}" pid="48" name="UndpDocID">
    <vt:lpwstr/>
  </property>
  <property fmtid="{D5CDD505-2E9C-101B-9397-08002B2CF9AE}" pid="49" name="UNDPDocumentCategory">
    <vt:lpwstr/>
  </property>
  <property fmtid="{D5CDD505-2E9C-101B-9397-08002B2CF9AE}" pid="50" name="UNDPDocumentCategoryTaxHTField0">
    <vt:lpwstr/>
  </property>
  <property fmtid="{D5CDD505-2E9C-101B-9397-08002B2CF9AE}" pid="51" name="Outcome1">
    <vt:lpwstr/>
  </property>
  <property fmtid="{D5CDD505-2E9C-101B-9397-08002B2CF9AE}" pid="52" name="Atlas Document Status">
    <vt:lpwstr>763;#Draft|121d40a5-e62e-4d42-82e4-d6d12003de0a</vt:lpwstr>
  </property>
  <property fmtid="{D5CDD505-2E9C-101B-9397-08002B2CF9AE}" pid="53" name="UNDPSummary">
    <vt:lpwstr/>
  </property>
  <property fmtid="{D5CDD505-2E9C-101B-9397-08002B2CF9AE}" pid="54" name="UndpDocFormat">
    <vt:lpwstr/>
  </property>
  <property fmtid="{D5CDD505-2E9C-101B-9397-08002B2CF9AE}" pid="55" name="UNDPFocusAreas">
    <vt:lpwstr/>
  </property>
  <property fmtid="{D5CDD505-2E9C-101B-9397-08002B2CF9AE}" pid="56" name="UndpDocTypeMMTaxHTField0">
    <vt:lpwstr/>
  </property>
  <property fmtid="{D5CDD505-2E9C-101B-9397-08002B2CF9AE}" pid="57" name="UNDPPublishedDate">
    <vt:lpwstr>2014-04-08T09:00:00Z</vt:lpwstr>
  </property>
  <property fmtid="{D5CDD505-2E9C-101B-9397-08002B2CF9AE}" pid="58" name="UNDPCountryTaxHTField0">
    <vt:lpwstr/>
  </property>
  <property fmtid="{D5CDD505-2E9C-101B-9397-08002B2CF9AE}" pid="59" name="DocumentSetDescription">
    <vt:lpwstr/>
  </property>
  <property fmtid="{D5CDD505-2E9C-101B-9397-08002B2CF9AE}" pid="60" name="UndpUnitMM">
    <vt:lpwstr/>
  </property>
  <property fmtid="{D5CDD505-2E9C-101B-9397-08002B2CF9AE}" pid="61" name="c4e2ab2cc9354bbf9064eeb465a566ea">
    <vt:lpwstr/>
  </property>
  <property fmtid="{D5CDD505-2E9C-101B-9397-08002B2CF9AE}" pid="62" name="eRegFilingCodeMM">
    <vt:lpwstr/>
  </property>
  <property fmtid="{D5CDD505-2E9C-101B-9397-08002B2CF9AE}" pid="63" name="Unit">
    <vt:lpwstr/>
  </property>
  <property fmtid="{D5CDD505-2E9C-101B-9397-08002B2CF9AE}" pid="64" name="UnitTaxHTField0">
    <vt:lpwstr/>
  </property>
  <property fmtid="{D5CDD505-2E9C-101B-9397-08002B2CF9AE}" pid="65" name="Project Manager">
    <vt:lpwstr/>
  </property>
  <property fmtid="{D5CDD505-2E9C-101B-9397-08002B2CF9AE}" pid="66" name="UndpIsTemplate">
    <vt:lpwstr>No</vt:lpwstr>
  </property>
  <property fmtid="{D5CDD505-2E9C-101B-9397-08002B2CF9AE}" pid="67" name="display_urn:schemas-microsoft-com:office:office#Editor">
    <vt:lpwstr>svcSP_AdminPI_UNDP</vt:lpwstr>
  </property>
  <property fmtid="{D5CDD505-2E9C-101B-9397-08002B2CF9AE}" pid="68" name="display_urn:schemas-microsoft-com:office:office#Author">
    <vt:lpwstr>Vladan Djekic</vt:lpwstr>
  </property>
</Properties>
</file>